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1640" windowHeight="5715" tabRatio="881" firstSheet="1" activeTab="2"/>
  </bookViews>
  <sheets>
    <sheet name="sua  mau an tuyen khong ro 9" sheetId="1" state="hidden" r:id="rId1"/>
    <sheet name="Sheet1" sheetId="2" r:id="rId2"/>
    <sheet name="Mẫu BC việc theo CHV Mẫu 06" sheetId="3" r:id="rId3"/>
    <sheet name="Mẫu BC tiền theo CHV Mẫu 07" sheetId="4" r:id="rId4"/>
  </sheets>
  <definedNames/>
  <calcPr fullCalcOnLoad="1"/>
</workbook>
</file>

<file path=xl/sharedStrings.xml><?xml version="1.0" encoding="utf-8"?>
<sst xmlns="http://schemas.openxmlformats.org/spreadsheetml/2006/main" count="405" uniqueCount="153">
  <si>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</si>
  <si>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</si>
  <si>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</si>
  <si>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</si>
  <si>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</si>
  <si>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</si>
  <si>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</si>
  <si>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</si>
  <si>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</si>
  <si>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</si>
  <si>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</si>
  <si>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</si>
  <si>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</si>
  <si>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</si>
  <si>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</si>
  <si>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</si>
  <si>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</si>
  <si>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</si>
  <si>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</si>
  <si>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</si>
  <si>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</si>
  <si>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</si>
  <si>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</si>
  <si>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</si>
  <si>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</si>
  <si>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</si>
  <si>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</si>
  <si>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</si>
  <si>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</si>
  <si>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</si>
  <si>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</si>
  <si>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</si>
  <si>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</si>
  <si>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</si>
  <si>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</si>
  <si>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</si>
  <si>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</si>
  <si>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</si>
  <si>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</si>
  <si>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</si>
  <si>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</si>
  <si>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</si>
  <si>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</si>
  <si>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</si>
  <si>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</si>
  <si>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</si>
  <si>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</si>
  <si>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</si>
  <si>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</si>
  <si>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</si>
  <si>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</si>
  <si>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</si>
  <si>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</si>
  <si>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</si>
  <si>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</si>
  <si>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</si>
  <si>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</si>
  <si>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</si>
  <si>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</si>
  <si>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</si>
  <si>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</si>
  <si>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</si>
  <si>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</si>
  <si>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</si>
  <si>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</si>
  <si>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</si>
  <si>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</si>
  <si>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</si>
  <si>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</si>
  <si>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</si>
  <si>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</si>
  <si>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</si>
  <si>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</si>
  <si>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</si>
  <si>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</si>
  <si>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</si>
  <si>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</si>
  <si>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</si>
  <si>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Lê Thanh Tình</t>
  </si>
  <si>
    <t>Hoàng Văn Hạ</t>
  </si>
  <si>
    <t>Chi cục Thành phố</t>
  </si>
  <si>
    <t>Tô Minh Khoát</t>
  </si>
  <si>
    <t>Nguyễn Minh Lương</t>
  </si>
  <si>
    <t>Vũ Tiến Hải</t>
  </si>
  <si>
    <t>Chi cục Vũ Thư</t>
  </si>
  <si>
    <t>Phạm Quang Huy</t>
  </si>
  <si>
    <t>Nguyễn Văn Toán</t>
  </si>
  <si>
    <t>Chi cục Kiến Xương</t>
  </si>
  <si>
    <t>Nguyễn Thị Thu Hiền</t>
  </si>
  <si>
    <t>Phạm Thế Hoành</t>
  </si>
  <si>
    <t>Đỗ Minh Tiến</t>
  </si>
  <si>
    <t>Chi cục Tiền Hải</t>
  </si>
  <si>
    <t>Lý Thị Thược</t>
  </si>
  <si>
    <t>Nguyễn Văn Hiến</t>
  </si>
  <si>
    <t>Lý Thị Ngọc Thơ</t>
  </si>
  <si>
    <t>Đặng Hồng Hải</t>
  </si>
  <si>
    <t>Chi cục Đông Hưng</t>
  </si>
  <si>
    <t>Chi cục Hưng Hà</t>
  </si>
  <si>
    <t>Chi cục Quỳnh Phụ</t>
  </si>
  <si>
    <t>Chi cục Thái Thụy</t>
  </si>
  <si>
    <t>Chấp hành viên Nam</t>
  </si>
  <si>
    <t>Chấp hành viên Duy</t>
  </si>
  <si>
    <t>Chấp hành viên Lê</t>
  </si>
  <si>
    <t>Ngô Quang Toản</t>
  </si>
  <si>
    <t>Hà Thành</t>
  </si>
  <si>
    <t>Trần Mạnh Thắng</t>
  </si>
  <si>
    <t>Bùi Minh Toàn</t>
  </si>
  <si>
    <t>Chấp hành viên Dân</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</si>
  <si>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</si>
  <si>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</si>
  <si>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</si>
  <si>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</si>
  <si>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</si>
  <si>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</si>
  <si>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</si>
  <si>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</si>
  <si>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</si>
  <si>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Hoàng Văn Khương</t>
  </si>
  <si>
    <t>CHV Nga</t>
  </si>
  <si>
    <t>CHV  Hạ</t>
  </si>
  <si>
    <t>CHV Gương</t>
  </si>
  <si>
    <t>CHV Huy</t>
  </si>
  <si>
    <t>CHV Lưu</t>
  </si>
  <si>
    <t>Ng T M Hương</t>
  </si>
  <si>
    <t>Đơn vị  báo cáo:</t>
  </si>
  <si>
    <t>Đinh Quang Hàn</t>
  </si>
  <si>
    <t>Cục THADS tỉnh Thái Bình</t>
  </si>
  <si>
    <t>Trần Thị Thùy Giang</t>
  </si>
  <si>
    <t>Lê Quyết Thắng</t>
  </si>
  <si>
    <t>Vũ Văn Tuyên</t>
  </si>
  <si>
    <t>Trần Thanh Tùng</t>
  </si>
  <si>
    <t>Phan Thị Ngân</t>
  </si>
  <si>
    <t>Lê Xuân Hà</t>
  </si>
  <si>
    <t>Nguyễn Khắc Toàn</t>
  </si>
  <si>
    <t>Tran Duc Hoan</t>
  </si>
  <si>
    <t>Nguyen Thi Phuong</t>
  </si>
  <si>
    <t>Le Mien Dong</t>
  </si>
  <si>
    <t>Nguyen Dac Ban</t>
  </si>
  <si>
    <t>CỤC TRƯỞNG</t>
  </si>
  <si>
    <t>Số việc chưa điều kiện chuyển sổ theo dõi</t>
  </si>
  <si>
    <t>Số tiền chưa điều kiện chuyển sổ theo dõi</t>
  </si>
  <si>
    <t>Hoãn theo điểm C</t>
  </si>
  <si>
    <t>Thái Bình, ngày 03 tháng 02 năm 2020</t>
  </si>
  <si>
    <t>Nguyễn Ngọc Tuân</t>
  </si>
  <si>
    <t>Hoàng Xuân Huân</t>
  </si>
  <si>
    <t>Lương Ngọc Tuế</t>
  </si>
  <si>
    <t>Trần Xuân Lộc</t>
  </si>
  <si>
    <t>Ngô Hồng Hiếu</t>
  </si>
  <si>
    <t xml:space="preserve"> -</t>
  </si>
  <si>
    <t>44</t>
  </si>
  <si>
    <t>22</t>
  </si>
  <si>
    <t>20</t>
  </si>
  <si>
    <t>04 tháng / năm 2020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</si>
</sst>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 numFmtId="194" formatCode="0.0%"/>
    <numFmt numFmtId="195" formatCode="&quot;$&quot;#,##0.0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7">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0" fontId="0" fillId="0" borderId="10" xfId="0" applyBorder="1" applyAlignment="1">
      <alignment/>
    </xf>
    <xf numFmtId="0" fontId="0" fillId="30" borderId="10" xfId="0" applyFill="1" applyBorder="1" applyAlignment="1">
      <alignment/>
    </xf>
    <xf numFmtId="0" fontId="18" fillId="30" borderId="10" xfId="0" applyFont="1" applyFill="1" applyBorder="1" applyAlignment="1">
      <alignment/>
    </xf>
    <xf numFmtId="0" fontId="0" fillId="0" borderId="14" xfId="0" applyFill="1" applyBorder="1" applyAlignment="1">
      <alignment/>
    </xf>
    <xf numFmtId="0" fontId="0" fillId="30" borderId="14" xfId="0" applyFill="1" applyBorder="1" applyAlignment="1">
      <alignment/>
    </xf>
    <xf numFmtId="0" fontId="0" fillId="30" borderId="10" xfId="0" applyFill="1" applyBorder="1" applyAlignment="1" quotePrefix="1">
      <alignment/>
    </xf>
    <xf numFmtId="49" fontId="0" fillId="31" borderId="0" xfId="0" applyNumberFormat="1" applyFont="1" applyFill="1" applyAlignment="1">
      <alignment/>
    </xf>
    <xf numFmtId="49" fontId="0" fillId="31" borderId="0" xfId="0" applyNumberFormat="1" applyFont="1" applyFill="1" applyAlignment="1">
      <alignment/>
    </xf>
    <xf numFmtId="49" fontId="0" fillId="31" borderId="0" xfId="0" applyNumberFormat="1" applyFill="1" applyBorder="1" applyAlignment="1">
      <alignment/>
    </xf>
    <xf numFmtId="49" fontId="0" fillId="31" borderId="0" xfId="0" applyNumberFormat="1" applyFont="1" applyFill="1" applyBorder="1" applyAlignment="1">
      <alignment/>
    </xf>
    <xf numFmtId="49" fontId="14" fillId="31" borderId="0" xfId="0" applyNumberFormat="1" applyFont="1" applyFill="1" applyAlignment="1">
      <alignment/>
    </xf>
    <xf numFmtId="49" fontId="0" fillId="31" borderId="0" xfId="0" applyNumberFormat="1" applyFont="1" applyFill="1" applyAlignment="1">
      <alignment horizontal="center"/>
    </xf>
    <xf numFmtId="49" fontId="3" fillId="31" borderId="0" xfId="0" applyNumberFormat="1" applyFont="1" applyFill="1" applyAlignment="1">
      <alignment/>
    </xf>
    <xf numFmtId="49" fontId="0" fillId="31" borderId="0" xfId="0" applyNumberFormat="1" applyFont="1" applyFill="1" applyBorder="1" applyAlignment="1">
      <alignment/>
    </xf>
    <xf numFmtId="49" fontId="8" fillId="31" borderId="13" xfId="0" applyNumberFormat="1" applyFont="1" applyFill="1" applyBorder="1" applyAlignment="1" applyProtection="1">
      <alignment horizontal="center" vertical="center"/>
      <protection/>
    </xf>
    <xf numFmtId="49" fontId="0" fillId="31" borderId="0" xfId="0" applyNumberFormat="1" applyFont="1" applyFill="1" applyAlignment="1" applyProtection="1">
      <alignment/>
      <protection locked="0"/>
    </xf>
    <xf numFmtId="49" fontId="6" fillId="31" borderId="10" xfId="0" applyNumberFormat="1" applyFont="1" applyFill="1" applyBorder="1" applyAlignment="1" applyProtection="1">
      <alignment horizontal="center" vertical="center"/>
      <protection locked="0"/>
    </xf>
    <xf numFmtId="49" fontId="11" fillId="31" borderId="10" xfId="0" applyNumberFormat="1" applyFont="1" applyFill="1" applyBorder="1" applyAlignment="1" applyProtection="1">
      <alignment vertical="center"/>
      <protection locked="0"/>
    </xf>
    <xf numFmtId="0" fontId="0" fillId="31" borderId="10" xfId="0" applyNumberFormat="1" applyFont="1" applyFill="1" applyBorder="1" applyAlignment="1" applyProtection="1">
      <alignment vertical="center"/>
      <protection locked="0"/>
    </xf>
    <xf numFmtId="49" fontId="21" fillId="31" borderId="10" xfId="0" applyNumberFormat="1" applyFont="1" applyFill="1" applyBorder="1" applyAlignment="1" applyProtection="1">
      <alignment vertical="center"/>
      <protection locked="0"/>
    </xf>
    <xf numFmtId="41" fontId="5" fillId="31" borderId="10" xfId="42" applyNumberFormat="1" applyFont="1" applyFill="1" applyBorder="1" applyAlignment="1" applyProtection="1">
      <alignment horizontal="right" shrinkToFit="1"/>
      <protection locked="0"/>
    </xf>
    <xf numFmtId="41" fontId="0" fillId="31" borderId="10" xfId="0" applyNumberFormat="1" applyFill="1" applyBorder="1" applyAlignment="1" applyProtection="1">
      <alignment horizontal="right" vertical="center" shrinkToFit="1"/>
      <protection/>
    </xf>
    <xf numFmtId="41" fontId="0" fillId="31" borderId="10" xfId="0" applyNumberFormat="1" applyFont="1" applyFill="1" applyBorder="1" applyAlignment="1" applyProtection="1">
      <alignment horizontal="right" vertical="center" shrinkToFit="1"/>
      <protection/>
    </xf>
    <xf numFmtId="3" fontId="6" fillId="31" borderId="10" xfId="0" applyNumberFormat="1" applyFont="1" applyFill="1" applyBorder="1" applyAlignment="1" applyProtection="1">
      <alignment horizontal="center" shrinkToFit="1"/>
      <protection locked="0"/>
    </xf>
    <xf numFmtId="3" fontId="11" fillId="31" borderId="15" xfId="0" applyNumberFormat="1" applyFont="1" applyFill="1" applyBorder="1" applyAlignment="1" applyProtection="1">
      <alignment horizontal="left" vertical="center" shrinkToFit="1"/>
      <protection locked="0"/>
    </xf>
    <xf numFmtId="0" fontId="6" fillId="31" borderId="0" xfId="0" applyFont="1" applyFill="1" applyAlignment="1" applyProtection="1">
      <alignment/>
      <protection locked="0"/>
    </xf>
    <xf numFmtId="3" fontId="5" fillId="31" borderId="10" xfId="0" applyNumberFormat="1" applyFont="1" applyFill="1" applyBorder="1" applyAlignment="1" applyProtection="1">
      <alignment horizontal="center" shrinkToFit="1"/>
      <protection locked="0"/>
    </xf>
    <xf numFmtId="3" fontId="21" fillId="31" borderId="15" xfId="0" applyNumberFormat="1" applyFont="1" applyFill="1" applyBorder="1" applyAlignment="1" applyProtection="1">
      <alignment horizontal="left" vertical="center" shrinkToFit="1"/>
      <protection locked="0"/>
    </xf>
    <xf numFmtId="0" fontId="5" fillId="31" borderId="0" xfId="0" applyFont="1" applyFill="1" applyAlignment="1" applyProtection="1">
      <alignment/>
      <protection locked="0"/>
    </xf>
    <xf numFmtId="41" fontId="6" fillId="31" borderId="10" xfId="42" applyNumberFormat="1" applyFont="1" applyFill="1" applyBorder="1" applyAlignment="1" applyProtection="1">
      <alignment horizontal="right" shrinkToFit="1"/>
      <protection locked="0"/>
    </xf>
    <xf numFmtId="3" fontId="21" fillId="31" borderId="10" xfId="0" applyNumberFormat="1" applyFont="1" applyFill="1" applyBorder="1" applyAlignment="1" applyProtection="1">
      <alignment horizontal="left" vertical="center" shrinkToFit="1"/>
      <protection locked="0"/>
    </xf>
    <xf numFmtId="3" fontId="5" fillId="31" borderId="10" xfId="0" applyNumberFormat="1" applyFont="1" applyFill="1" applyBorder="1" applyAlignment="1" applyProtection="1">
      <alignment horizontal="center"/>
      <protection locked="0"/>
    </xf>
    <xf numFmtId="3" fontId="21" fillId="31" borderId="10" xfId="0" applyNumberFormat="1" applyFont="1" applyFill="1" applyBorder="1" applyAlignment="1" applyProtection="1">
      <alignment/>
      <protection locked="0"/>
    </xf>
    <xf numFmtId="0" fontId="14" fillId="31" borderId="0" xfId="0" applyNumberFormat="1" applyFont="1" applyFill="1" applyBorder="1" applyAlignment="1">
      <alignment horizontal="center" wrapText="1"/>
    </xf>
    <xf numFmtId="0" fontId="1" fillId="31" borderId="0" xfId="0" applyNumberFormat="1" applyFont="1" applyFill="1" applyBorder="1" applyAlignment="1">
      <alignment/>
    </xf>
    <xf numFmtId="0" fontId="3" fillId="31" borderId="0" xfId="0" applyNumberFormat="1" applyFont="1" applyFill="1" applyBorder="1" applyAlignment="1">
      <alignment/>
    </xf>
    <xf numFmtId="0" fontId="13" fillId="31" borderId="0" xfId="0" applyNumberFormat="1" applyFont="1" applyFill="1" applyBorder="1" applyAlignment="1">
      <alignment horizontal="center" wrapText="1"/>
    </xf>
    <xf numFmtId="0" fontId="2" fillId="31" borderId="0" xfId="0" applyNumberFormat="1" applyFont="1" applyFill="1" applyBorder="1" applyAlignment="1">
      <alignment/>
    </xf>
    <xf numFmtId="0" fontId="0" fillId="31" borderId="0" xfId="0" applyNumberFormat="1" applyFont="1" applyFill="1" applyAlignment="1">
      <alignment/>
    </xf>
    <xf numFmtId="0" fontId="0" fillId="31" borderId="0" xfId="0" applyNumberFormat="1" applyFont="1" applyFill="1" applyAlignment="1">
      <alignment/>
    </xf>
    <xf numFmtId="0" fontId="4" fillId="31" borderId="0" xfId="0" applyNumberFormat="1" applyFont="1" applyFill="1" applyAlignment="1">
      <alignment wrapText="1"/>
    </xf>
    <xf numFmtId="49" fontId="0" fillId="31" borderId="0" xfId="0" applyNumberFormat="1" applyFont="1" applyFill="1" applyBorder="1" applyAlignment="1">
      <alignment horizontal="center"/>
    </xf>
    <xf numFmtId="49" fontId="6" fillId="31" borderId="10" xfId="0" applyNumberFormat="1" applyFont="1" applyFill="1" applyBorder="1" applyAlignment="1" applyProtection="1">
      <alignment horizontal="center" vertical="center"/>
      <protection/>
    </xf>
    <xf numFmtId="49" fontId="11" fillId="31" borderId="10" xfId="0" applyNumberFormat="1" applyFont="1" applyFill="1" applyBorder="1" applyAlignment="1" applyProtection="1">
      <alignment vertical="center"/>
      <protection/>
    </xf>
    <xf numFmtId="49" fontId="5" fillId="31" borderId="10" xfId="0" applyNumberFormat="1" applyFont="1" applyFill="1" applyBorder="1" applyAlignment="1" applyProtection="1">
      <alignment horizontal="center" vertical="center"/>
      <protection/>
    </xf>
    <xf numFmtId="49" fontId="4" fillId="31" borderId="10" xfId="0" applyNumberFormat="1" applyFont="1" applyFill="1" applyBorder="1" applyAlignment="1" applyProtection="1">
      <alignment vertical="center"/>
      <protection locked="0"/>
    </xf>
    <xf numFmtId="41" fontId="6" fillId="31" borderId="10" xfId="42" applyNumberFormat="1" applyFont="1" applyFill="1" applyBorder="1" applyAlignment="1" applyProtection="1">
      <alignment horizontal="right" shrinkToFit="1"/>
      <protection hidden="1"/>
    </xf>
    <xf numFmtId="41" fontId="5" fillId="31" borderId="10" xfId="42" applyNumberFormat="1" applyFont="1" applyFill="1" applyBorder="1" applyAlignment="1" applyProtection="1">
      <alignment horizontal="right" shrinkToFit="1"/>
      <protection hidden="1"/>
    </xf>
    <xf numFmtId="3" fontId="5" fillId="31" borderId="10" xfId="0" applyNumberFormat="1" applyFont="1" applyFill="1" applyBorder="1" applyAlignment="1" applyProtection="1">
      <alignment horizontal="center" shrinkToFit="1"/>
      <protection hidden="1"/>
    </xf>
    <xf numFmtId="0" fontId="0" fillId="31" borderId="0" xfId="0" applyNumberFormat="1" applyFont="1" applyFill="1" applyBorder="1" applyAlignment="1">
      <alignment/>
    </xf>
    <xf numFmtId="0" fontId="0" fillId="31" borderId="0" xfId="0" applyNumberFormat="1" applyFont="1" applyFill="1" applyBorder="1" applyAlignment="1">
      <alignment/>
    </xf>
    <xf numFmtId="0" fontId="4" fillId="31" borderId="0" xfId="0" applyNumberFormat="1" applyFont="1" applyFill="1" applyBorder="1" applyAlignment="1">
      <alignment wrapText="1"/>
    </xf>
    <xf numFmtId="49" fontId="4" fillId="31" borderId="0" xfId="0" applyNumberFormat="1" applyFont="1" applyFill="1" applyBorder="1" applyAlignment="1">
      <alignment wrapText="1"/>
    </xf>
    <xf numFmtId="41" fontId="5" fillId="31" borderId="0" xfId="0" applyNumberFormat="1" applyFont="1" applyFill="1" applyBorder="1" applyAlignment="1">
      <alignment horizontal="right"/>
    </xf>
    <xf numFmtId="41" fontId="5" fillId="31" borderId="0" xfId="0" applyNumberFormat="1" applyFont="1" applyFill="1" applyBorder="1" applyAlignment="1">
      <alignment horizontal="right" wrapText="1"/>
    </xf>
    <xf numFmtId="41" fontId="5" fillId="31" borderId="10" xfId="0" applyNumberFormat="1" applyFont="1" applyFill="1" applyBorder="1" applyAlignment="1">
      <alignment horizontal="right"/>
    </xf>
    <xf numFmtId="41" fontId="6" fillId="31" borderId="0" xfId="0" applyNumberFormat="1" applyFont="1" applyFill="1" applyBorder="1" applyAlignment="1">
      <alignment horizontal="right"/>
    </xf>
    <xf numFmtId="41" fontId="5" fillId="31" borderId="0" xfId="0" applyNumberFormat="1" applyFont="1" applyFill="1" applyAlignment="1">
      <alignment horizontal="right"/>
    </xf>
    <xf numFmtId="41" fontId="22" fillId="32" borderId="10" xfId="0" applyNumberFormat="1" applyFont="1" applyFill="1" applyBorder="1" applyAlignment="1" applyProtection="1">
      <alignment horizontal="center" vertical="center" shrinkToFit="1"/>
      <protection locked="0"/>
    </xf>
    <xf numFmtId="10" fontId="0" fillId="32" borderId="10" xfId="59" applyNumberFormat="1" applyFont="1" applyFill="1" applyBorder="1" applyAlignment="1" applyProtection="1">
      <alignment shrinkToFit="1"/>
      <protection locked="0"/>
    </xf>
    <xf numFmtId="41" fontId="3" fillId="32" borderId="10" xfId="0" applyNumberFormat="1" applyFont="1" applyFill="1" applyBorder="1" applyAlignment="1" applyProtection="1">
      <alignment horizontal="right" vertical="center" shrinkToFit="1"/>
      <protection locked="0"/>
    </xf>
    <xf numFmtId="41" fontId="5" fillId="32" borderId="10" xfId="42" applyNumberFormat="1" applyFont="1" applyFill="1" applyBorder="1" applyAlignment="1" applyProtection="1">
      <alignment horizontal="right" shrinkToFit="1"/>
      <protection locked="0"/>
    </xf>
    <xf numFmtId="41" fontId="0" fillId="32" borderId="10" xfId="0" applyNumberFormat="1" applyFont="1" applyFill="1" applyBorder="1" applyAlignment="1" applyProtection="1">
      <alignment horizontal="right" shrinkToFit="1"/>
      <protection locked="0"/>
    </xf>
    <xf numFmtId="49" fontId="8" fillId="32" borderId="13" xfId="0" applyNumberFormat="1" applyFont="1" applyFill="1" applyBorder="1" applyAlignment="1" applyProtection="1">
      <alignment horizontal="center" vertical="center"/>
      <protection/>
    </xf>
    <xf numFmtId="41" fontId="3" fillId="32" borderId="10" xfId="0" applyNumberFormat="1" applyFont="1" applyFill="1" applyBorder="1" applyAlignment="1" applyProtection="1">
      <alignment horizontal="right" shrinkToFit="1"/>
      <protection locked="0"/>
    </xf>
    <xf numFmtId="41" fontId="22" fillId="32" borderId="10" xfId="0" applyNumberFormat="1" applyFont="1" applyFill="1" applyBorder="1" applyAlignment="1" applyProtection="1">
      <alignment horizontal="right" vertical="center" shrinkToFit="1"/>
      <protection/>
    </xf>
    <xf numFmtId="10" fontId="0" fillId="32" borderId="10" xfId="59" applyNumberFormat="1" applyFont="1" applyFill="1" applyBorder="1" applyAlignment="1">
      <alignment shrinkToFit="1"/>
    </xf>
    <xf numFmtId="3" fontId="0" fillId="32" borderId="10" xfId="0" applyNumberFormat="1" applyFont="1" applyFill="1" applyBorder="1" applyAlignment="1">
      <alignment/>
    </xf>
    <xf numFmtId="41" fontId="3" fillId="32" borderId="10" xfId="0" applyNumberFormat="1" applyFont="1" applyFill="1" applyBorder="1" applyAlignment="1" applyProtection="1">
      <alignment horizontal="right" vertical="center" shrinkToFit="1"/>
      <protection/>
    </xf>
    <xf numFmtId="3" fontId="3" fillId="32" borderId="10" xfId="0" applyNumberFormat="1" applyFont="1" applyFill="1" applyBorder="1" applyAlignment="1" applyProtection="1">
      <alignment horizontal="right" vertical="center" shrinkToFit="1"/>
      <protection/>
    </xf>
    <xf numFmtId="41" fontId="6" fillId="32" borderId="10" xfId="42" applyNumberFormat="1" applyFont="1" applyFill="1" applyBorder="1" applyAlignment="1" applyProtection="1">
      <alignment horizontal="right" shrinkToFit="1"/>
      <protection hidden="1"/>
    </xf>
    <xf numFmtId="41" fontId="5" fillId="32" borderId="10" xfId="42" applyNumberFormat="1" applyFont="1" applyFill="1" applyBorder="1" applyAlignment="1" applyProtection="1">
      <alignment horizontal="right" shrinkToFit="1"/>
      <protection hidden="1"/>
    </xf>
    <xf numFmtId="41" fontId="0" fillId="32" borderId="10" xfId="0" applyNumberFormat="1" applyFont="1" applyFill="1" applyBorder="1" applyAlignment="1">
      <alignment horizontal="right" shrinkToFit="1"/>
    </xf>
    <xf numFmtId="49" fontId="0" fillId="31" borderId="10" xfId="0" applyNumberFormat="1" applyFont="1" applyFill="1" applyBorder="1" applyAlignment="1">
      <alignment/>
    </xf>
    <xf numFmtId="41" fontId="22" fillId="0" borderId="10" xfId="0" applyNumberFormat="1" applyFont="1" applyFill="1" applyBorder="1" applyAlignment="1" applyProtection="1">
      <alignment horizontal="right" vertical="center" shrinkToFit="1"/>
      <protection/>
    </xf>
    <xf numFmtId="41" fontId="5" fillId="0" borderId="10" xfId="0" applyNumberFormat="1" applyFont="1" applyFill="1" applyBorder="1" applyAlignment="1" applyProtection="1">
      <alignment horizontal="right"/>
      <protection locked="0"/>
    </xf>
    <xf numFmtId="41" fontId="8" fillId="0" borderId="10" xfId="0" applyNumberFormat="1" applyFont="1" applyFill="1" applyBorder="1" applyAlignment="1" applyProtection="1">
      <alignment horizontal="center" vertical="center" shrinkToFit="1"/>
      <protection/>
    </xf>
    <xf numFmtId="0" fontId="5" fillId="31" borderId="10" xfId="0" applyFont="1" applyFill="1" applyBorder="1" applyAlignment="1" applyProtection="1">
      <alignment/>
      <protection locked="0"/>
    </xf>
    <xf numFmtId="41" fontId="5" fillId="31" borderId="0" xfId="0" applyNumberFormat="1" applyFont="1" applyFill="1" applyAlignment="1" applyProtection="1">
      <alignment/>
      <protection locked="0"/>
    </xf>
    <xf numFmtId="41" fontId="3" fillId="32" borderId="10" xfId="0" applyNumberFormat="1" applyFont="1" applyFill="1" applyBorder="1" applyAlignment="1">
      <alignment horizontal="right" shrinkToFit="1"/>
    </xf>
    <xf numFmtId="10" fontId="3" fillId="32" borderId="10" xfId="59" applyNumberFormat="1" applyFont="1" applyFill="1" applyBorder="1" applyAlignment="1">
      <alignment shrinkToFit="1"/>
    </xf>
    <xf numFmtId="10" fontId="3" fillId="32" borderId="10" xfId="59" applyNumberFormat="1" applyFont="1" applyFill="1" applyBorder="1" applyAlignment="1" applyProtection="1">
      <alignment shrinkToFit="1"/>
      <protection locked="0"/>
    </xf>
    <xf numFmtId="41" fontId="0" fillId="31" borderId="0" xfId="0" applyNumberFormat="1" applyFont="1" applyFill="1" applyAlignment="1">
      <alignment/>
    </xf>
    <xf numFmtId="41" fontId="0" fillId="31" borderId="10" xfId="0" applyNumberFormat="1" applyFont="1" applyFill="1" applyBorder="1" applyAlignment="1">
      <alignment/>
    </xf>
    <xf numFmtId="41" fontId="0" fillId="31" borderId="10" xfId="0" applyNumberFormat="1" applyFont="1" applyFill="1" applyBorder="1" applyAlignment="1">
      <alignment horizontal="right"/>
    </xf>
    <xf numFmtId="41" fontId="0" fillId="31" borderId="10" xfId="0" applyNumberFormat="1" applyFill="1" applyBorder="1" applyAlignment="1">
      <alignment horizontal="right"/>
    </xf>
    <xf numFmtId="41" fontId="13" fillId="31" borderId="0" xfId="0" applyNumberFormat="1" applyFont="1" applyFill="1" applyBorder="1" applyAlignment="1">
      <alignment wrapText="1"/>
    </xf>
    <xf numFmtId="41" fontId="13" fillId="31" borderId="0" xfId="0" applyNumberFormat="1" applyFont="1" applyFill="1" applyBorder="1" applyAlignment="1">
      <alignment vertical="center"/>
    </xf>
    <xf numFmtId="41" fontId="0" fillId="31" borderId="0" xfId="0" applyNumberFormat="1" applyFont="1" applyFill="1" applyBorder="1" applyAlignment="1">
      <alignment/>
    </xf>
    <xf numFmtId="41" fontId="3" fillId="32" borderId="10" xfId="0" applyNumberFormat="1" applyFont="1" applyFill="1" applyBorder="1" applyAlignment="1">
      <alignment/>
    </xf>
    <xf numFmtId="41" fontId="5" fillId="31" borderId="10" xfId="0" applyNumberFormat="1" applyFont="1" applyFill="1" applyBorder="1" applyAlignment="1" applyProtection="1">
      <alignment horizontal="right"/>
      <protection locked="0"/>
    </xf>
    <xf numFmtId="41" fontId="22" fillId="31" borderId="10" xfId="0" applyNumberFormat="1" applyFont="1" applyFill="1" applyBorder="1" applyAlignment="1" applyProtection="1">
      <alignment horizontal="right" vertical="center" shrinkToFit="1"/>
      <protection/>
    </xf>
    <xf numFmtId="41" fontId="8" fillId="31" borderId="10" xfId="0" applyNumberFormat="1" applyFont="1" applyFill="1" applyBorder="1" applyAlignment="1" applyProtection="1">
      <alignment horizontal="center" vertical="center" shrinkToFit="1"/>
      <protection/>
    </xf>
    <xf numFmtId="41" fontId="6" fillId="31" borderId="0" xfId="0" applyNumberFormat="1" applyFont="1" applyFill="1" applyAlignment="1" applyProtection="1">
      <alignment/>
      <protection locked="0"/>
    </xf>
    <xf numFmtId="41" fontId="6" fillId="32" borderId="10" xfId="42" applyNumberFormat="1" applyFont="1" applyFill="1" applyBorder="1" applyAlignment="1" applyProtection="1">
      <alignment horizontal="right" shrinkToFit="1"/>
      <protection locked="0"/>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4" xfId="0" applyFont="1" applyFill="1" applyBorder="1" applyAlignment="1">
      <alignment/>
    </xf>
    <xf numFmtId="49" fontId="12" fillId="0" borderId="0" xfId="0" applyNumberFormat="1" applyFont="1" applyFill="1" applyAlignment="1">
      <alignment horizontal="left" wrapText="1"/>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xf>
    <xf numFmtId="49" fontId="7" fillId="0" borderId="16"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7"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distributed" wrapText="1"/>
    </xf>
    <xf numFmtId="0" fontId="4" fillId="0" borderId="16"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0" fontId="0" fillId="33"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0" fillId="31" borderId="0" xfId="0" applyNumberFormat="1" applyFont="1" applyFill="1" applyAlignment="1">
      <alignment horizontal="left"/>
    </xf>
    <xf numFmtId="49" fontId="21" fillId="31" borderId="10" xfId="0" applyNumberFormat="1" applyFont="1" applyFill="1" applyBorder="1" applyAlignment="1" applyProtection="1">
      <alignment horizontal="center" vertical="center" wrapText="1"/>
      <protection/>
    </xf>
    <xf numFmtId="0" fontId="0" fillId="31" borderId="0" xfId="0" applyNumberFormat="1" applyFill="1" applyBorder="1" applyAlignment="1">
      <alignment horizontal="left" wrapText="1"/>
    </xf>
    <xf numFmtId="0" fontId="0" fillId="31" borderId="0" xfId="0" applyNumberFormat="1" applyFont="1" applyFill="1" applyBorder="1" applyAlignment="1">
      <alignment horizontal="left" wrapText="1"/>
    </xf>
    <xf numFmtId="49" fontId="21" fillId="31" borderId="10" xfId="0" applyNumberFormat="1" applyFont="1" applyFill="1" applyBorder="1" applyAlignment="1">
      <alignment horizontal="center" vertical="center" wrapText="1"/>
    </xf>
    <xf numFmtId="49" fontId="13" fillId="31" borderId="0" xfId="0" applyNumberFormat="1" applyFont="1" applyFill="1" applyAlignment="1">
      <alignment horizontal="center"/>
    </xf>
    <xf numFmtId="49" fontId="13" fillId="31" borderId="0" xfId="0" applyNumberFormat="1" applyFont="1" applyFill="1" applyAlignment="1">
      <alignment horizontal="center" wrapText="1"/>
    </xf>
    <xf numFmtId="0" fontId="14" fillId="31" borderId="0" xfId="0" applyNumberFormat="1" applyFont="1" applyFill="1" applyAlignment="1">
      <alignment horizontal="center"/>
    </xf>
    <xf numFmtId="41" fontId="5" fillId="31" borderId="11" xfId="0" applyNumberFormat="1" applyFont="1" applyFill="1" applyBorder="1" applyAlignment="1">
      <alignment horizontal="center" vertical="center" wrapText="1"/>
    </xf>
    <xf numFmtId="41" fontId="5" fillId="31" borderId="14" xfId="0" applyNumberFormat="1" applyFont="1" applyFill="1" applyBorder="1" applyAlignment="1">
      <alignment horizontal="center" vertical="center" wrapText="1"/>
    </xf>
    <xf numFmtId="41" fontId="5" fillId="31" borderId="13" xfId="0" applyNumberFormat="1" applyFont="1" applyFill="1" applyBorder="1" applyAlignment="1">
      <alignment horizontal="center" vertical="center" wrapText="1"/>
    </xf>
    <xf numFmtId="49" fontId="0" fillId="31" borderId="0" xfId="0" applyNumberFormat="1" applyFont="1" applyFill="1" applyBorder="1" applyAlignment="1">
      <alignment horizontal="center" wrapText="1"/>
    </xf>
    <xf numFmtId="0" fontId="13" fillId="31" borderId="0" xfId="0" applyNumberFormat="1" applyFont="1" applyFill="1" applyBorder="1" applyAlignment="1">
      <alignment horizontal="center" wrapText="1"/>
    </xf>
    <xf numFmtId="0" fontId="20" fillId="31" borderId="0" xfId="0" applyNumberFormat="1" applyFont="1" applyFill="1" applyBorder="1" applyAlignment="1">
      <alignment horizontal="center" wrapText="1"/>
    </xf>
    <xf numFmtId="0" fontId="13" fillId="31" borderId="0" xfId="0" applyNumberFormat="1" applyFont="1" applyFill="1" applyBorder="1" applyAlignment="1">
      <alignment horizontal="center" vertical="center"/>
    </xf>
    <xf numFmtId="49" fontId="11" fillId="31" borderId="10" xfId="0" applyNumberFormat="1" applyFont="1" applyFill="1" applyBorder="1" applyAlignment="1" applyProtection="1">
      <alignment horizontal="center" vertical="center" wrapText="1"/>
      <protection/>
    </xf>
    <xf numFmtId="49" fontId="11" fillId="31" borderId="10" xfId="0" applyNumberFormat="1" applyFont="1" applyFill="1" applyBorder="1" applyAlignment="1">
      <alignment horizontal="center" vertical="center" wrapText="1"/>
    </xf>
    <xf numFmtId="1" fontId="6" fillId="31" borderId="10" xfId="0" applyNumberFormat="1" applyFont="1" applyFill="1" applyBorder="1" applyAlignment="1">
      <alignment horizontal="center" vertical="center"/>
    </xf>
    <xf numFmtId="2" fontId="0" fillId="31" borderId="11" xfId="0" applyNumberFormat="1" applyFont="1" applyFill="1" applyBorder="1" applyAlignment="1">
      <alignment horizontal="center" vertical="center" wrapText="1"/>
    </xf>
    <xf numFmtId="2" fontId="0" fillId="31" borderId="14" xfId="0" applyNumberFormat="1" applyFont="1" applyFill="1" applyBorder="1" applyAlignment="1">
      <alignment horizontal="center" vertical="center" wrapText="1"/>
    </xf>
    <xf numFmtId="2" fontId="0" fillId="31" borderId="13" xfId="0" applyNumberFormat="1" applyFont="1" applyFill="1" applyBorder="1" applyAlignment="1">
      <alignment horizontal="center" vertical="center" wrapText="1"/>
    </xf>
    <xf numFmtId="49" fontId="6" fillId="31" borderId="23" xfId="0" applyNumberFormat="1" applyFont="1" applyFill="1" applyBorder="1" applyAlignment="1" applyProtection="1">
      <alignment horizontal="center" vertical="center" wrapText="1"/>
      <protection/>
    </xf>
    <xf numFmtId="49" fontId="6" fillId="31" borderId="24" xfId="0" applyNumberFormat="1" applyFont="1" applyFill="1" applyBorder="1" applyAlignment="1" applyProtection="1">
      <alignment horizontal="center" vertical="center" wrapText="1"/>
      <protection/>
    </xf>
    <xf numFmtId="49" fontId="3" fillId="31" borderId="15" xfId="0" applyNumberFormat="1" applyFont="1" applyFill="1" applyBorder="1" applyAlignment="1" applyProtection="1">
      <alignment horizontal="center" vertical="center" wrapText="1"/>
      <protection/>
    </xf>
    <xf numFmtId="49" fontId="3" fillId="31" borderId="16" xfId="0" applyNumberFormat="1" applyFont="1" applyFill="1" applyBorder="1" applyAlignment="1" applyProtection="1">
      <alignment horizontal="center" vertical="center" wrapText="1"/>
      <protection/>
    </xf>
    <xf numFmtId="0" fontId="7" fillId="31" borderId="10" xfId="0" applyNumberFormat="1" applyFont="1" applyFill="1" applyBorder="1" applyAlignment="1">
      <alignment horizontal="center" vertical="center" wrapText="1"/>
    </xf>
    <xf numFmtId="49" fontId="3" fillId="31" borderId="15" xfId="0" applyNumberFormat="1" applyFont="1" applyFill="1" applyBorder="1" applyAlignment="1" applyProtection="1">
      <alignment horizontal="center" vertical="center" wrapText="1"/>
      <protection locked="0"/>
    </xf>
    <xf numFmtId="49" fontId="3" fillId="31" borderId="16" xfId="0" applyNumberFormat="1" applyFont="1" applyFill="1" applyBorder="1" applyAlignment="1" applyProtection="1">
      <alignment horizontal="center" vertical="center" wrapText="1"/>
      <protection locked="0"/>
    </xf>
    <xf numFmtId="49" fontId="8" fillId="32" borderId="10" xfId="0" applyNumberFormat="1" applyFont="1" applyFill="1" applyBorder="1" applyAlignment="1" applyProtection="1">
      <alignment horizontal="center" vertical="center" wrapText="1"/>
      <protection/>
    </xf>
    <xf numFmtId="49" fontId="8" fillId="32" borderId="10" xfId="0" applyNumberFormat="1" applyFont="1" applyFill="1" applyBorder="1" applyAlignment="1">
      <alignment horizontal="center" vertical="center" wrapText="1"/>
    </xf>
    <xf numFmtId="49" fontId="0" fillId="31" borderId="0" xfId="0" applyNumberFormat="1" applyFont="1" applyFill="1" applyBorder="1" applyAlignment="1">
      <alignment horizontal="center"/>
    </xf>
    <xf numFmtId="49" fontId="21" fillId="32" borderId="10" xfId="0" applyNumberFormat="1" applyFont="1" applyFill="1" applyBorder="1" applyAlignment="1" applyProtection="1">
      <alignment horizontal="center" vertical="center" wrapText="1"/>
      <protection/>
    </xf>
    <xf numFmtId="49" fontId="21" fillId="32" borderId="10" xfId="0" applyNumberFormat="1" applyFont="1" applyFill="1" applyBorder="1" applyAlignment="1">
      <alignment horizontal="center" vertical="center" wrapText="1"/>
    </xf>
    <xf numFmtId="49" fontId="0" fillId="31" borderId="11" xfId="0" applyNumberFormat="1" applyFont="1" applyFill="1" applyBorder="1" applyAlignment="1">
      <alignment horizontal="center" vertical="center" wrapText="1"/>
    </xf>
    <xf numFmtId="49" fontId="0" fillId="31" borderId="14" xfId="0" applyNumberFormat="1" applyFont="1" applyFill="1" applyBorder="1" applyAlignment="1">
      <alignment horizontal="center" vertical="center" wrapText="1"/>
    </xf>
    <xf numFmtId="49" fontId="0" fillId="31" borderId="1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22" t="s">
        <v>14</v>
      </c>
      <c r="B1" s="122"/>
      <c r="C1" s="128" t="s">
        <v>46</v>
      </c>
      <c r="D1" s="128"/>
      <c r="E1" s="128"/>
      <c r="F1" s="123" t="s">
        <v>42</v>
      </c>
      <c r="G1" s="123"/>
      <c r="H1" s="123"/>
    </row>
    <row r="2" spans="1:8" ht="33.75" customHeight="1">
      <c r="A2" s="124" t="s">
        <v>49</v>
      </c>
      <c r="B2" s="124"/>
      <c r="C2" s="128"/>
      <c r="D2" s="128"/>
      <c r="E2" s="128"/>
      <c r="F2" s="125" t="s">
        <v>43</v>
      </c>
      <c r="G2" s="125"/>
      <c r="H2" s="125"/>
    </row>
    <row r="3" spans="1:8" ht="19.5" customHeight="1">
      <c r="A3" s="4" t="s">
        <v>37</v>
      </c>
      <c r="B3" s="4"/>
      <c r="C3" s="22"/>
      <c r="D3" s="22"/>
      <c r="E3" s="22"/>
      <c r="F3" s="125" t="s">
        <v>44</v>
      </c>
      <c r="G3" s="125"/>
      <c r="H3" s="125"/>
    </row>
    <row r="4" spans="1:8" s="5" customFormat="1" ht="19.5" customHeight="1">
      <c r="A4" s="4"/>
      <c r="B4" s="4"/>
      <c r="D4" s="6"/>
      <c r="F4" s="7" t="s">
        <v>45</v>
      </c>
      <c r="G4" s="7"/>
      <c r="H4" s="7"/>
    </row>
    <row r="5" spans="1:8" s="21" customFormat="1" ht="36" customHeight="1">
      <c r="A5" s="141" t="s">
        <v>33</v>
      </c>
      <c r="B5" s="142"/>
      <c r="C5" s="145" t="s">
        <v>40</v>
      </c>
      <c r="D5" s="146"/>
      <c r="E5" s="147" t="s">
        <v>39</v>
      </c>
      <c r="F5" s="147"/>
      <c r="G5" s="147"/>
      <c r="H5" s="127"/>
    </row>
    <row r="6" spans="1:8" s="21" customFormat="1" ht="20.25" customHeight="1">
      <c r="A6" s="143"/>
      <c r="B6" s="144"/>
      <c r="C6" s="129" t="s">
        <v>2</v>
      </c>
      <c r="D6" s="129" t="s">
        <v>47</v>
      </c>
      <c r="E6" s="126" t="s">
        <v>41</v>
      </c>
      <c r="F6" s="127"/>
      <c r="G6" s="126" t="s">
        <v>48</v>
      </c>
      <c r="H6" s="127"/>
    </row>
    <row r="7" spans="1:8" s="21" customFormat="1" ht="52.5" customHeight="1">
      <c r="A7" s="143"/>
      <c r="B7" s="144"/>
      <c r="C7" s="130"/>
      <c r="D7" s="130"/>
      <c r="E7" s="3" t="s">
        <v>2</v>
      </c>
      <c r="F7" s="3" t="s">
        <v>6</v>
      </c>
      <c r="G7" s="3" t="s">
        <v>2</v>
      </c>
      <c r="H7" s="3" t="s">
        <v>6</v>
      </c>
    </row>
    <row r="8" spans="1:8" ht="15" customHeight="1">
      <c r="A8" s="132" t="s">
        <v>4</v>
      </c>
      <c r="B8" s="133"/>
      <c r="C8" s="8">
        <v>1</v>
      </c>
      <c r="D8" s="8" t="s">
        <v>26</v>
      </c>
      <c r="E8" s="8" t="s">
        <v>27</v>
      </c>
      <c r="F8" s="8" t="s">
        <v>34</v>
      </c>
      <c r="G8" s="8" t="s">
        <v>35</v>
      </c>
      <c r="H8" s="8" t="s">
        <v>36</v>
      </c>
    </row>
    <row r="9" spans="1:8" ht="26.25" customHeight="1">
      <c r="A9" s="134" t="s">
        <v>19</v>
      </c>
      <c r="B9" s="135"/>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36" t="s">
        <v>32</v>
      </c>
      <c r="C16" s="136"/>
      <c r="D16" s="24"/>
      <c r="E16" s="138" t="s">
        <v>12</v>
      </c>
      <c r="F16" s="138"/>
      <c r="G16" s="138"/>
      <c r="H16" s="138"/>
    </row>
    <row r="17" spans="2:8" ht="15.75" customHeight="1">
      <c r="B17" s="136"/>
      <c r="C17" s="136"/>
      <c r="D17" s="24"/>
      <c r="E17" s="139" t="s">
        <v>21</v>
      </c>
      <c r="F17" s="139"/>
      <c r="G17" s="139"/>
      <c r="H17" s="139"/>
    </row>
    <row r="18" spans="2:8" s="25" customFormat="1" ht="15.75" customHeight="1">
      <c r="B18" s="136"/>
      <c r="C18" s="136"/>
      <c r="D18" s="26"/>
      <c r="E18" s="140" t="s">
        <v>31</v>
      </c>
      <c r="F18" s="140"/>
      <c r="G18" s="140"/>
      <c r="H18" s="140"/>
    </row>
    <row r="20" ht="15.75">
      <c r="B20" s="17"/>
    </row>
    <row r="22" ht="15.75" hidden="1">
      <c r="A22" s="18" t="s">
        <v>23</v>
      </c>
    </row>
    <row r="23" spans="1:3" ht="15.75" hidden="1">
      <c r="A23" s="19"/>
      <c r="B23" s="137" t="s">
        <v>28</v>
      </c>
      <c r="C23" s="137"/>
    </row>
    <row r="24" spans="1:8" ht="15.75" customHeight="1" hidden="1">
      <c r="A24" s="20" t="s">
        <v>13</v>
      </c>
      <c r="B24" s="131" t="s">
        <v>29</v>
      </c>
      <c r="C24" s="131"/>
      <c r="D24" s="20"/>
      <c r="E24" s="20"/>
      <c r="F24" s="20"/>
      <c r="G24" s="20"/>
      <c r="H24" s="20"/>
    </row>
    <row r="25" spans="1:8" ht="15" customHeight="1" hidden="1">
      <c r="A25" s="20"/>
      <c r="B25" s="131" t="s">
        <v>30</v>
      </c>
      <c r="C25" s="131"/>
      <c r="D25" s="131"/>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00390625" defaultRowHeight="15.75"/>
  <cols>
    <col min="1" max="1" width="23.50390625" style="0" customWidth="1"/>
    <col min="2" max="2" width="66.125" style="0" customWidth="1"/>
  </cols>
  <sheetData>
    <row r="2" spans="1:2" ht="62.25" customHeight="1">
      <c r="A2" s="148" t="s">
        <v>108</v>
      </c>
      <c r="B2" s="148"/>
    </row>
    <row r="3" spans="1:2" ht="22.5" customHeight="1">
      <c r="A3" s="27" t="s">
        <v>109</v>
      </c>
      <c r="B3" s="32" t="s">
        <v>152</v>
      </c>
    </row>
    <row r="4" spans="1:2" ht="22.5" customHeight="1">
      <c r="A4" s="27" t="s">
        <v>110</v>
      </c>
      <c r="B4" s="28" t="s">
        <v>126</v>
      </c>
    </row>
    <row r="5" spans="1:2" ht="22.5" customHeight="1">
      <c r="A5" s="27" t="s">
        <v>111</v>
      </c>
      <c r="B5" s="29" t="s">
        <v>104</v>
      </c>
    </row>
    <row r="6" spans="1:2" ht="22.5" customHeight="1">
      <c r="A6" s="27" t="s">
        <v>112</v>
      </c>
      <c r="B6" s="29" t="s">
        <v>78</v>
      </c>
    </row>
    <row r="7" spans="1:2" ht="22.5" customHeight="1">
      <c r="A7" s="27" t="s">
        <v>113</v>
      </c>
      <c r="B7" s="31" t="s">
        <v>142</v>
      </c>
    </row>
    <row r="8" spans="1:2" ht="15.75">
      <c r="A8" s="30" t="s">
        <v>114</v>
      </c>
      <c r="B8" s="31"/>
    </row>
    <row r="9" ht="15.75">
      <c r="B9" s="29" t="s">
        <v>138</v>
      </c>
    </row>
    <row r="10" spans="1:2" ht="62.25" customHeight="1">
      <c r="A10" s="149" t="s">
        <v>115</v>
      </c>
      <c r="B10" s="149"/>
    </row>
    <row r="11" spans="1:2" ht="15.75">
      <c r="A11" s="150" t="s">
        <v>116</v>
      </c>
      <c r="B11" s="150"/>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9"/>
  </sheetPr>
  <dimension ref="A1:V78"/>
  <sheetViews>
    <sheetView tabSelected="1" zoomScalePageLayoutView="0" workbookViewId="0" topLeftCell="A19">
      <selection activeCell="E25" sqref="E25:F30"/>
    </sheetView>
  </sheetViews>
  <sheetFormatPr defaultColWidth="9.00390625" defaultRowHeight="15.75"/>
  <cols>
    <col min="1" max="1" width="3.50390625" style="34" customWidth="1"/>
    <col min="2" max="2" width="16.00390625" style="34" customWidth="1"/>
    <col min="3" max="3" width="9.00390625" style="34" customWidth="1"/>
    <col min="4" max="5" width="7.375" style="34" customWidth="1"/>
    <col min="6" max="6" width="6.50390625" style="34" customWidth="1"/>
    <col min="7" max="7" width="6.125" style="34" customWidth="1"/>
    <col min="8" max="8" width="8.875" style="34" customWidth="1"/>
    <col min="9" max="9" width="7.875" style="34" customWidth="1"/>
    <col min="10" max="11" width="6.25390625" style="34" customWidth="1"/>
    <col min="12" max="12" width="5.75390625" style="34" customWidth="1"/>
    <col min="13" max="14" width="5.875" style="34" customWidth="1"/>
    <col min="15" max="15" width="5.625" style="34" customWidth="1"/>
    <col min="16" max="16" width="5.25390625" style="34" customWidth="1"/>
    <col min="17" max="17" width="7.50390625" style="34" customWidth="1"/>
    <col min="18" max="18" width="8.75390625" style="34" customWidth="1"/>
    <col min="19" max="19" width="4.75390625" style="34" customWidth="1"/>
    <col min="20" max="20" width="9.00390625" style="109" customWidth="1"/>
    <col min="21" max="16384" width="9.00390625" style="34" customWidth="1"/>
  </cols>
  <sheetData>
    <row r="1" spans="1:19" ht="20.25" customHeight="1">
      <c r="A1" s="33" t="s">
        <v>15</v>
      </c>
      <c r="B1" s="33"/>
      <c r="C1" s="33"/>
      <c r="E1" s="156" t="s">
        <v>38</v>
      </c>
      <c r="F1" s="156"/>
      <c r="G1" s="156"/>
      <c r="H1" s="156"/>
      <c r="I1" s="156"/>
      <c r="J1" s="156"/>
      <c r="K1" s="156"/>
      <c r="L1" s="156"/>
      <c r="M1" s="156"/>
      <c r="N1" s="156"/>
      <c r="O1" s="156"/>
      <c r="P1" s="35" t="s">
        <v>124</v>
      </c>
      <c r="Q1" s="36"/>
      <c r="R1" s="36"/>
      <c r="S1" s="36"/>
    </row>
    <row r="2" spans="1:19" ht="17.25" customHeight="1">
      <c r="A2" s="151" t="s">
        <v>76</v>
      </c>
      <c r="B2" s="151"/>
      <c r="C2" s="151"/>
      <c r="D2" s="151"/>
      <c r="E2" s="157" t="s">
        <v>20</v>
      </c>
      <c r="F2" s="157"/>
      <c r="G2" s="157"/>
      <c r="H2" s="157"/>
      <c r="I2" s="157"/>
      <c r="J2" s="157"/>
      <c r="K2" s="157"/>
      <c r="L2" s="157"/>
      <c r="M2" s="157"/>
      <c r="N2" s="157"/>
      <c r="O2" s="157"/>
      <c r="P2" s="153" t="str">
        <f>Sheet1!B4</f>
        <v>Cục THADS tỉnh Thái Bình</v>
      </c>
      <c r="Q2" s="154"/>
      <c r="R2" s="154"/>
      <c r="S2" s="154"/>
    </row>
    <row r="3" spans="1:19" ht="14.25" customHeight="1">
      <c r="A3" s="151" t="s">
        <v>77</v>
      </c>
      <c r="B3" s="151"/>
      <c r="C3" s="151"/>
      <c r="D3" s="151"/>
      <c r="E3" s="158" t="str">
        <f>Sheet1!B3</f>
        <v>04 tháng / năm 2020</v>
      </c>
      <c r="F3" s="158"/>
      <c r="G3" s="158"/>
      <c r="H3" s="158"/>
      <c r="I3" s="158"/>
      <c r="J3" s="158"/>
      <c r="K3" s="158"/>
      <c r="L3" s="158"/>
      <c r="M3" s="158"/>
      <c r="N3" s="158"/>
      <c r="O3" s="158"/>
      <c r="P3" s="36" t="s">
        <v>58</v>
      </c>
      <c r="Q3" s="37"/>
      <c r="R3" s="36"/>
      <c r="S3" s="36"/>
    </row>
    <row r="4" spans="1:19" ht="14.25" customHeight="1">
      <c r="A4" s="33" t="s">
        <v>59</v>
      </c>
      <c r="B4" s="33"/>
      <c r="C4" s="33"/>
      <c r="D4" s="33"/>
      <c r="E4" s="33"/>
      <c r="F4" s="33"/>
      <c r="G4" s="33"/>
      <c r="H4" s="33"/>
      <c r="I4" s="33"/>
      <c r="J4" s="33"/>
      <c r="K4" s="33"/>
      <c r="L4" s="33"/>
      <c r="M4" s="33"/>
      <c r="N4" s="38"/>
      <c r="O4" s="38"/>
      <c r="P4" s="162" t="s">
        <v>22</v>
      </c>
      <c r="Q4" s="162"/>
      <c r="R4" s="162"/>
      <c r="S4" s="162"/>
    </row>
    <row r="5" spans="2:19" ht="12.75" customHeight="1">
      <c r="B5" s="39"/>
      <c r="C5" s="39"/>
      <c r="Q5" s="68" t="s">
        <v>75</v>
      </c>
      <c r="R5" s="36"/>
      <c r="S5" s="36"/>
    </row>
    <row r="6" spans="1:21" s="40" customFormat="1" ht="22.5" customHeight="1">
      <c r="A6" s="176" t="s">
        <v>33</v>
      </c>
      <c r="B6" s="176"/>
      <c r="C6" s="166" t="s">
        <v>60</v>
      </c>
      <c r="D6" s="167"/>
      <c r="E6" s="167"/>
      <c r="F6" s="155" t="s">
        <v>51</v>
      </c>
      <c r="G6" s="155" t="s">
        <v>61</v>
      </c>
      <c r="H6" s="168" t="s">
        <v>52</v>
      </c>
      <c r="I6" s="168"/>
      <c r="J6" s="168"/>
      <c r="K6" s="168"/>
      <c r="L6" s="168"/>
      <c r="M6" s="168"/>
      <c r="N6" s="168"/>
      <c r="O6" s="168"/>
      <c r="P6" s="168"/>
      <c r="Q6" s="168"/>
      <c r="R6" s="152" t="s">
        <v>62</v>
      </c>
      <c r="S6" s="152" t="s">
        <v>63</v>
      </c>
      <c r="T6" s="159" t="s">
        <v>139</v>
      </c>
      <c r="U6" s="169" t="s">
        <v>141</v>
      </c>
    </row>
    <row r="7" spans="1:21" s="36" customFormat="1" ht="16.5" customHeight="1">
      <c r="A7" s="176"/>
      <c r="B7" s="176"/>
      <c r="C7" s="152" t="s">
        <v>24</v>
      </c>
      <c r="D7" s="152" t="s">
        <v>5</v>
      </c>
      <c r="E7" s="155"/>
      <c r="F7" s="155"/>
      <c r="G7" s="155"/>
      <c r="H7" s="155" t="s">
        <v>18</v>
      </c>
      <c r="I7" s="152" t="s">
        <v>53</v>
      </c>
      <c r="J7" s="152"/>
      <c r="K7" s="152"/>
      <c r="L7" s="152"/>
      <c r="M7" s="152"/>
      <c r="N7" s="152"/>
      <c r="O7" s="152"/>
      <c r="P7" s="152"/>
      <c r="Q7" s="155" t="s">
        <v>64</v>
      </c>
      <c r="R7" s="155"/>
      <c r="S7" s="155"/>
      <c r="T7" s="160"/>
      <c r="U7" s="170"/>
    </row>
    <row r="8" spans="1:21" s="40" customFormat="1" ht="15.75" customHeight="1">
      <c r="A8" s="176"/>
      <c r="B8" s="176"/>
      <c r="C8" s="155"/>
      <c r="D8" s="155"/>
      <c r="E8" s="155"/>
      <c r="F8" s="155"/>
      <c r="G8" s="155"/>
      <c r="H8" s="155"/>
      <c r="I8" s="155" t="s">
        <v>18</v>
      </c>
      <c r="J8" s="152" t="s">
        <v>5</v>
      </c>
      <c r="K8" s="152"/>
      <c r="L8" s="152"/>
      <c r="M8" s="152"/>
      <c r="N8" s="152"/>
      <c r="O8" s="152"/>
      <c r="P8" s="152"/>
      <c r="Q8" s="155"/>
      <c r="R8" s="155"/>
      <c r="S8" s="155"/>
      <c r="T8" s="160"/>
      <c r="U8" s="170"/>
    </row>
    <row r="9" spans="1:21" s="40" customFormat="1" ht="15.75" customHeight="1">
      <c r="A9" s="176"/>
      <c r="B9" s="176"/>
      <c r="C9" s="155"/>
      <c r="D9" s="152" t="s">
        <v>65</v>
      </c>
      <c r="E9" s="152" t="s">
        <v>66</v>
      </c>
      <c r="F9" s="155"/>
      <c r="G9" s="155"/>
      <c r="H9" s="155"/>
      <c r="I9" s="155"/>
      <c r="J9" s="152" t="s">
        <v>67</v>
      </c>
      <c r="K9" s="152" t="s">
        <v>68</v>
      </c>
      <c r="L9" s="155" t="s">
        <v>54</v>
      </c>
      <c r="M9" s="155" t="s">
        <v>69</v>
      </c>
      <c r="N9" s="155" t="s">
        <v>55</v>
      </c>
      <c r="O9" s="155" t="s">
        <v>70</v>
      </c>
      <c r="P9" s="155" t="s">
        <v>71</v>
      </c>
      <c r="Q9" s="155"/>
      <c r="R9" s="155"/>
      <c r="S9" s="155"/>
      <c r="T9" s="160"/>
      <c r="U9" s="170"/>
    </row>
    <row r="10" spans="1:21" s="40" customFormat="1" ht="66.75" customHeight="1">
      <c r="A10" s="176"/>
      <c r="B10" s="176"/>
      <c r="C10" s="155"/>
      <c r="D10" s="155"/>
      <c r="E10" s="155"/>
      <c r="F10" s="155"/>
      <c r="G10" s="155"/>
      <c r="H10" s="155"/>
      <c r="I10" s="155"/>
      <c r="J10" s="152"/>
      <c r="K10" s="152"/>
      <c r="L10" s="155"/>
      <c r="M10" s="155"/>
      <c r="N10" s="155" t="s">
        <v>55</v>
      </c>
      <c r="O10" s="155" t="s">
        <v>70</v>
      </c>
      <c r="P10" s="155" t="s">
        <v>71</v>
      </c>
      <c r="Q10" s="155"/>
      <c r="R10" s="155"/>
      <c r="S10" s="155"/>
      <c r="T10" s="161"/>
      <c r="U10" s="171"/>
    </row>
    <row r="11" spans="1:21" ht="11.25" customHeight="1">
      <c r="A11" s="172" t="s">
        <v>4</v>
      </c>
      <c r="B11" s="173"/>
      <c r="C11" s="41">
        <v>1</v>
      </c>
      <c r="D11" s="41">
        <v>2</v>
      </c>
      <c r="E11" s="41">
        <v>3</v>
      </c>
      <c r="F11" s="41">
        <v>4</v>
      </c>
      <c r="G11" s="41">
        <v>5</v>
      </c>
      <c r="H11" s="41">
        <v>6</v>
      </c>
      <c r="I11" s="41">
        <v>7</v>
      </c>
      <c r="J11" s="41">
        <v>8</v>
      </c>
      <c r="K11" s="41">
        <v>9</v>
      </c>
      <c r="L11" s="41">
        <v>10</v>
      </c>
      <c r="M11" s="41">
        <v>11</v>
      </c>
      <c r="N11" s="41">
        <v>12</v>
      </c>
      <c r="O11" s="41">
        <v>13</v>
      </c>
      <c r="P11" s="41">
        <v>14</v>
      </c>
      <c r="Q11" s="41">
        <v>15</v>
      </c>
      <c r="R11" s="41">
        <v>16</v>
      </c>
      <c r="S11" s="41">
        <v>17</v>
      </c>
      <c r="T11" s="110"/>
      <c r="U11" s="100"/>
    </row>
    <row r="12" spans="1:21" ht="22.5" customHeight="1">
      <c r="A12" s="174" t="s">
        <v>17</v>
      </c>
      <c r="B12" s="175"/>
      <c r="C12" s="92">
        <f aca="true" t="shared" si="0" ref="C12:Q12">+C13+C23</f>
        <v>5144</v>
      </c>
      <c r="D12" s="92">
        <f t="shared" si="0"/>
        <v>2938</v>
      </c>
      <c r="E12" s="92">
        <f t="shared" si="0"/>
        <v>2206</v>
      </c>
      <c r="F12" s="92">
        <f t="shared" si="0"/>
        <v>31</v>
      </c>
      <c r="G12" s="92">
        <f t="shared" si="0"/>
        <v>0</v>
      </c>
      <c r="H12" s="92">
        <f t="shared" si="0"/>
        <v>5113</v>
      </c>
      <c r="I12" s="92">
        <f t="shared" si="0"/>
        <v>3134</v>
      </c>
      <c r="J12" s="92">
        <f t="shared" si="0"/>
        <v>1492</v>
      </c>
      <c r="K12" s="92">
        <f t="shared" si="0"/>
        <v>15</v>
      </c>
      <c r="L12" s="92">
        <f t="shared" si="0"/>
        <v>1620</v>
      </c>
      <c r="M12" s="92">
        <f t="shared" si="0"/>
        <v>2</v>
      </c>
      <c r="N12" s="92">
        <f t="shared" si="0"/>
        <v>2</v>
      </c>
      <c r="O12" s="92">
        <f t="shared" si="0"/>
        <v>0</v>
      </c>
      <c r="P12" s="92">
        <f t="shared" si="0"/>
        <v>3</v>
      </c>
      <c r="Q12" s="92">
        <f t="shared" si="0"/>
        <v>1979</v>
      </c>
      <c r="R12" s="92">
        <f>+R13+R23</f>
        <v>3606</v>
      </c>
      <c r="S12" s="107">
        <f>+SUM(J12:K12)/I12</f>
        <v>0.48085513720485</v>
      </c>
      <c r="T12" s="116">
        <f>+T13+T23</f>
        <v>1056</v>
      </c>
      <c r="U12" s="94">
        <f>+U13+U23</f>
        <v>2</v>
      </c>
    </row>
    <row r="13" spans="1:21" ht="19.5" customHeight="1">
      <c r="A13" s="69" t="s">
        <v>0</v>
      </c>
      <c r="B13" s="70" t="s">
        <v>50</v>
      </c>
      <c r="C13" s="95">
        <f aca="true" t="shared" si="1" ref="C13:Q13">+SUM(C14:C22)</f>
        <v>267</v>
      </c>
      <c r="D13" s="95">
        <f t="shared" si="1"/>
        <v>158</v>
      </c>
      <c r="E13" s="95">
        <f t="shared" si="1"/>
        <v>109</v>
      </c>
      <c r="F13" s="95">
        <f t="shared" si="1"/>
        <v>1</v>
      </c>
      <c r="G13" s="95">
        <f t="shared" si="1"/>
        <v>0</v>
      </c>
      <c r="H13" s="95">
        <f t="shared" si="1"/>
        <v>266</v>
      </c>
      <c r="I13" s="95">
        <f t="shared" si="1"/>
        <v>164</v>
      </c>
      <c r="J13" s="95">
        <f t="shared" si="1"/>
        <v>72</v>
      </c>
      <c r="K13" s="95">
        <f t="shared" si="1"/>
        <v>1</v>
      </c>
      <c r="L13" s="95">
        <f t="shared" si="1"/>
        <v>91</v>
      </c>
      <c r="M13" s="95">
        <f t="shared" si="1"/>
        <v>0</v>
      </c>
      <c r="N13" s="95">
        <f t="shared" si="1"/>
        <v>0</v>
      </c>
      <c r="O13" s="95">
        <f t="shared" si="1"/>
        <v>0</v>
      </c>
      <c r="P13" s="95">
        <f t="shared" si="1"/>
        <v>0</v>
      </c>
      <c r="Q13" s="95">
        <f t="shared" si="1"/>
        <v>102</v>
      </c>
      <c r="R13" s="95">
        <f>+SUM(R14:R22)</f>
        <v>193</v>
      </c>
      <c r="S13" s="107">
        <f aca="true" t="shared" si="2" ref="S13:S67">+SUM(J13:K13)/I13</f>
        <v>0.4451219512195122</v>
      </c>
      <c r="T13" s="95">
        <f>+SUM(T14:T22)</f>
        <v>25</v>
      </c>
      <c r="U13" s="96">
        <f>+SUM(U14:U22)</f>
        <v>0</v>
      </c>
    </row>
    <row r="14" spans="1:21" ht="19.5" customHeight="1">
      <c r="A14" s="71">
        <v>1</v>
      </c>
      <c r="B14" s="72" t="s">
        <v>78</v>
      </c>
      <c r="C14" s="97">
        <f aca="true" t="shared" si="3" ref="C14:C25">+D14+E14</f>
        <v>20</v>
      </c>
      <c r="D14" s="48">
        <v>5</v>
      </c>
      <c r="E14" s="48">
        <v>15</v>
      </c>
      <c r="F14" s="48" t="s">
        <v>148</v>
      </c>
      <c r="G14" s="48"/>
      <c r="H14" s="97">
        <f aca="true" t="shared" si="4" ref="H14:H25">+I14+Q14</f>
        <v>20</v>
      </c>
      <c r="I14" s="97">
        <f aca="true" t="shared" si="5" ref="I14:I24">+SUM(J14:P14)</f>
        <v>18</v>
      </c>
      <c r="J14" s="48">
        <v>14</v>
      </c>
      <c r="K14" s="48" t="s">
        <v>148</v>
      </c>
      <c r="L14" s="48">
        <v>4</v>
      </c>
      <c r="M14" s="48" t="s">
        <v>148</v>
      </c>
      <c r="N14" s="48" t="s">
        <v>148</v>
      </c>
      <c r="O14" s="48" t="s">
        <v>148</v>
      </c>
      <c r="P14" s="48" t="s">
        <v>148</v>
      </c>
      <c r="Q14" s="48">
        <v>2</v>
      </c>
      <c r="R14" s="99">
        <f>+SUM(L14:Q14)</f>
        <v>6</v>
      </c>
      <c r="S14" s="93">
        <f t="shared" si="2"/>
        <v>0.7777777777777778</v>
      </c>
      <c r="T14" s="111">
        <v>0</v>
      </c>
      <c r="U14" s="101"/>
    </row>
    <row r="15" spans="1:21" ht="19.5" customHeight="1">
      <c r="A15" s="71">
        <v>2</v>
      </c>
      <c r="B15" s="72" t="s">
        <v>103</v>
      </c>
      <c r="C15" s="97">
        <f t="shared" si="3"/>
        <v>25</v>
      </c>
      <c r="D15" s="48">
        <v>13</v>
      </c>
      <c r="E15" s="48">
        <v>12</v>
      </c>
      <c r="F15" s="48" t="s">
        <v>148</v>
      </c>
      <c r="G15" s="48"/>
      <c r="H15" s="97">
        <f t="shared" si="4"/>
        <v>25</v>
      </c>
      <c r="I15" s="97">
        <f t="shared" si="5"/>
        <v>21</v>
      </c>
      <c r="J15" s="48">
        <v>9</v>
      </c>
      <c r="K15" s="48" t="s">
        <v>148</v>
      </c>
      <c r="L15" s="48">
        <v>12</v>
      </c>
      <c r="M15" s="48" t="s">
        <v>148</v>
      </c>
      <c r="N15" s="48" t="s">
        <v>148</v>
      </c>
      <c r="O15" s="48" t="s">
        <v>148</v>
      </c>
      <c r="P15" s="48" t="s">
        <v>148</v>
      </c>
      <c r="Q15" s="48">
        <v>4</v>
      </c>
      <c r="R15" s="99">
        <f aca="true" t="shared" si="6" ref="R15:R67">+SUM(L15:Q15)</f>
        <v>16</v>
      </c>
      <c r="S15" s="93">
        <f t="shared" si="2"/>
        <v>0.42857142857142855</v>
      </c>
      <c r="T15" s="112">
        <v>0</v>
      </c>
      <c r="U15" s="101"/>
    </row>
    <row r="16" spans="1:21" ht="19.5" customHeight="1">
      <c r="A16" s="71">
        <v>3</v>
      </c>
      <c r="B16" s="72" t="s">
        <v>127</v>
      </c>
      <c r="C16" s="97">
        <f t="shared" si="3"/>
        <v>32</v>
      </c>
      <c r="D16" s="48">
        <v>17</v>
      </c>
      <c r="E16" s="48">
        <v>15</v>
      </c>
      <c r="F16" s="48" t="s">
        <v>148</v>
      </c>
      <c r="G16" s="48"/>
      <c r="H16" s="97">
        <f t="shared" si="4"/>
        <v>32</v>
      </c>
      <c r="I16" s="97">
        <f t="shared" si="5"/>
        <v>22</v>
      </c>
      <c r="J16" s="48">
        <v>4</v>
      </c>
      <c r="K16" s="48" t="s">
        <v>148</v>
      </c>
      <c r="L16" s="48">
        <v>18</v>
      </c>
      <c r="M16" s="48" t="s">
        <v>148</v>
      </c>
      <c r="N16" s="48" t="s">
        <v>148</v>
      </c>
      <c r="O16" s="48" t="s">
        <v>148</v>
      </c>
      <c r="P16" s="48" t="s">
        <v>148</v>
      </c>
      <c r="Q16" s="48">
        <v>10</v>
      </c>
      <c r="R16" s="99">
        <f t="shared" si="6"/>
        <v>28</v>
      </c>
      <c r="S16" s="93">
        <f t="shared" si="2"/>
        <v>0.18181818181818182</v>
      </c>
      <c r="T16" s="112">
        <v>5</v>
      </c>
      <c r="U16" s="101"/>
    </row>
    <row r="17" spans="1:21" ht="19.5" customHeight="1">
      <c r="A17" s="71">
        <v>4</v>
      </c>
      <c r="B17" s="72" t="s">
        <v>79</v>
      </c>
      <c r="C17" s="97">
        <f t="shared" si="3"/>
        <v>28</v>
      </c>
      <c r="D17" s="48">
        <v>24</v>
      </c>
      <c r="E17" s="48">
        <v>4</v>
      </c>
      <c r="F17" s="48" t="s">
        <v>148</v>
      </c>
      <c r="G17" s="48"/>
      <c r="H17" s="97">
        <f t="shared" si="4"/>
        <v>28</v>
      </c>
      <c r="I17" s="97">
        <f t="shared" si="5"/>
        <v>12</v>
      </c>
      <c r="J17" s="48">
        <v>3</v>
      </c>
      <c r="K17" s="48" t="s">
        <v>148</v>
      </c>
      <c r="L17" s="48">
        <v>9</v>
      </c>
      <c r="M17" s="48" t="s">
        <v>148</v>
      </c>
      <c r="N17" s="48" t="s">
        <v>148</v>
      </c>
      <c r="O17" s="48" t="s">
        <v>148</v>
      </c>
      <c r="P17" s="48" t="s">
        <v>148</v>
      </c>
      <c r="Q17" s="48">
        <v>16</v>
      </c>
      <c r="R17" s="99">
        <f t="shared" si="6"/>
        <v>25</v>
      </c>
      <c r="S17" s="93">
        <f t="shared" si="2"/>
        <v>0.25</v>
      </c>
      <c r="T17" s="112">
        <v>4</v>
      </c>
      <c r="U17" s="101"/>
    </row>
    <row r="18" spans="1:21" ht="19.5" customHeight="1">
      <c r="A18" s="71">
        <v>5</v>
      </c>
      <c r="B18" s="72" t="s">
        <v>128</v>
      </c>
      <c r="C18" s="97">
        <f t="shared" si="3"/>
        <v>64</v>
      </c>
      <c r="D18" s="48">
        <v>36</v>
      </c>
      <c r="E18" s="48">
        <v>28</v>
      </c>
      <c r="F18" s="48" t="s">
        <v>148</v>
      </c>
      <c r="G18" s="48"/>
      <c r="H18" s="97">
        <f t="shared" si="4"/>
        <v>64</v>
      </c>
      <c r="I18" s="97">
        <f t="shared" si="5"/>
        <v>31</v>
      </c>
      <c r="J18" s="48">
        <v>14</v>
      </c>
      <c r="K18" s="48" t="s">
        <v>148</v>
      </c>
      <c r="L18" s="48">
        <v>17</v>
      </c>
      <c r="M18" s="48" t="s">
        <v>148</v>
      </c>
      <c r="N18" s="48" t="s">
        <v>148</v>
      </c>
      <c r="O18" s="48" t="s">
        <v>148</v>
      </c>
      <c r="P18" s="48" t="s">
        <v>148</v>
      </c>
      <c r="Q18" s="48">
        <v>33</v>
      </c>
      <c r="R18" s="99">
        <f t="shared" si="6"/>
        <v>50</v>
      </c>
      <c r="S18" s="93">
        <f t="shared" si="2"/>
        <v>0.45161290322580644</v>
      </c>
      <c r="T18" s="112">
        <v>13</v>
      </c>
      <c r="U18" s="101"/>
    </row>
    <row r="19" spans="1:21" ht="19.5" customHeight="1">
      <c r="A19" s="71">
        <v>6</v>
      </c>
      <c r="B19" s="72" t="s">
        <v>83</v>
      </c>
      <c r="C19" s="97">
        <f t="shared" si="3"/>
        <v>43</v>
      </c>
      <c r="D19" s="48">
        <v>34</v>
      </c>
      <c r="E19" s="48">
        <v>9</v>
      </c>
      <c r="F19" s="48" t="s">
        <v>148</v>
      </c>
      <c r="G19" s="48"/>
      <c r="H19" s="97">
        <f t="shared" si="4"/>
        <v>43</v>
      </c>
      <c r="I19" s="97">
        <f t="shared" si="5"/>
        <v>21</v>
      </c>
      <c r="J19" s="48">
        <v>7</v>
      </c>
      <c r="K19" s="48">
        <v>1</v>
      </c>
      <c r="L19" s="48">
        <v>13</v>
      </c>
      <c r="M19" s="48" t="s">
        <v>148</v>
      </c>
      <c r="N19" s="48" t="s">
        <v>148</v>
      </c>
      <c r="O19" s="48" t="s">
        <v>148</v>
      </c>
      <c r="P19" s="48" t="s">
        <v>148</v>
      </c>
      <c r="Q19" s="48">
        <v>22</v>
      </c>
      <c r="R19" s="99">
        <f t="shared" si="6"/>
        <v>35</v>
      </c>
      <c r="S19" s="93">
        <f t="shared" si="2"/>
        <v>0.38095238095238093</v>
      </c>
      <c r="T19" s="112">
        <v>1</v>
      </c>
      <c r="U19" s="101"/>
    </row>
    <row r="20" spans="1:21" ht="19.5" customHeight="1">
      <c r="A20" s="71">
        <v>7</v>
      </c>
      <c r="B20" s="72" t="s">
        <v>129</v>
      </c>
      <c r="C20" s="97">
        <f t="shared" si="3"/>
        <v>21</v>
      </c>
      <c r="D20" s="48">
        <v>6</v>
      </c>
      <c r="E20" s="48">
        <v>15</v>
      </c>
      <c r="F20" s="48">
        <v>1</v>
      </c>
      <c r="G20" s="48"/>
      <c r="H20" s="97">
        <f t="shared" si="4"/>
        <v>20</v>
      </c>
      <c r="I20" s="97">
        <f t="shared" si="5"/>
        <v>18</v>
      </c>
      <c r="J20" s="48">
        <v>11</v>
      </c>
      <c r="K20" s="48" t="s">
        <v>148</v>
      </c>
      <c r="L20" s="48">
        <v>7</v>
      </c>
      <c r="M20" s="48" t="s">
        <v>148</v>
      </c>
      <c r="N20" s="48" t="s">
        <v>148</v>
      </c>
      <c r="O20" s="48" t="s">
        <v>148</v>
      </c>
      <c r="P20" s="48" t="s">
        <v>148</v>
      </c>
      <c r="Q20" s="48">
        <v>2</v>
      </c>
      <c r="R20" s="99">
        <f t="shared" si="6"/>
        <v>9</v>
      </c>
      <c r="S20" s="93">
        <f t="shared" si="2"/>
        <v>0.6111111111111112</v>
      </c>
      <c r="T20" s="112">
        <v>1</v>
      </c>
      <c r="U20" s="101"/>
    </row>
    <row r="21" spans="1:21" ht="19.5" customHeight="1">
      <c r="A21" s="71">
        <v>8</v>
      </c>
      <c r="B21" s="72" t="s">
        <v>130</v>
      </c>
      <c r="C21" s="97">
        <f t="shared" si="3"/>
        <v>21</v>
      </c>
      <c r="D21" s="48">
        <v>11</v>
      </c>
      <c r="E21" s="48">
        <v>10</v>
      </c>
      <c r="F21" s="48" t="s">
        <v>148</v>
      </c>
      <c r="G21" s="48"/>
      <c r="H21" s="97">
        <f t="shared" si="4"/>
        <v>21</v>
      </c>
      <c r="I21" s="97">
        <f t="shared" si="5"/>
        <v>15</v>
      </c>
      <c r="J21" s="48">
        <v>9</v>
      </c>
      <c r="K21" s="48" t="s">
        <v>148</v>
      </c>
      <c r="L21" s="48">
        <v>6</v>
      </c>
      <c r="M21" s="48" t="s">
        <v>148</v>
      </c>
      <c r="N21" s="48" t="s">
        <v>148</v>
      </c>
      <c r="O21" s="48" t="s">
        <v>148</v>
      </c>
      <c r="P21" s="48" t="s">
        <v>148</v>
      </c>
      <c r="Q21" s="48">
        <v>6</v>
      </c>
      <c r="R21" s="99">
        <f t="shared" si="6"/>
        <v>12</v>
      </c>
      <c r="S21" s="93">
        <f t="shared" si="2"/>
        <v>0.6</v>
      </c>
      <c r="T21" s="112">
        <v>1</v>
      </c>
      <c r="U21" s="101"/>
    </row>
    <row r="22" spans="1:21" ht="19.5" customHeight="1">
      <c r="A22" s="71">
        <v>9</v>
      </c>
      <c r="B22" s="72" t="s">
        <v>85</v>
      </c>
      <c r="C22" s="97">
        <f t="shared" si="3"/>
        <v>13</v>
      </c>
      <c r="D22" s="48">
        <v>12</v>
      </c>
      <c r="E22" s="48">
        <v>1</v>
      </c>
      <c r="F22" s="48" t="s">
        <v>148</v>
      </c>
      <c r="G22" s="48"/>
      <c r="H22" s="97">
        <f t="shared" si="4"/>
        <v>13</v>
      </c>
      <c r="I22" s="97">
        <f t="shared" si="5"/>
        <v>6</v>
      </c>
      <c r="J22" s="48">
        <v>1</v>
      </c>
      <c r="K22" s="48" t="s">
        <v>148</v>
      </c>
      <c r="L22" s="48">
        <v>5</v>
      </c>
      <c r="M22" s="48" t="s">
        <v>148</v>
      </c>
      <c r="N22" s="48" t="s">
        <v>148</v>
      </c>
      <c r="O22" s="48" t="s">
        <v>148</v>
      </c>
      <c r="P22" s="48" t="s">
        <v>148</v>
      </c>
      <c r="Q22" s="48">
        <v>7</v>
      </c>
      <c r="R22" s="99">
        <f t="shared" si="6"/>
        <v>12</v>
      </c>
      <c r="S22" s="93">
        <f t="shared" si="2"/>
        <v>0.16666666666666666</v>
      </c>
      <c r="T22" s="112">
        <v>0</v>
      </c>
      <c r="U22" s="101"/>
    </row>
    <row r="23" spans="1:21" ht="19.5" customHeight="1">
      <c r="A23" s="69" t="s">
        <v>1</v>
      </c>
      <c r="B23" s="70" t="s">
        <v>10</v>
      </c>
      <c r="C23" s="97">
        <f t="shared" si="3"/>
        <v>4877</v>
      </c>
      <c r="D23" s="95">
        <f>+D24+D31+D36+D40+D46+D52+D58+D63</f>
        <v>2780</v>
      </c>
      <c r="E23" s="95">
        <f>+E24+E31+E36+E40+E46+E52+E58+E63</f>
        <v>2097</v>
      </c>
      <c r="F23" s="95">
        <f>+F24+F31+F36+F40+F46+F52+F58+F63</f>
        <v>30</v>
      </c>
      <c r="G23" s="95">
        <f>+G24+G31+G36+G40+G46+G52+G58+G63</f>
        <v>0</v>
      </c>
      <c r="H23" s="97">
        <f t="shared" si="4"/>
        <v>4847</v>
      </c>
      <c r="I23" s="97">
        <f t="shared" si="5"/>
        <v>2970</v>
      </c>
      <c r="J23" s="95">
        <f aca="true" t="shared" si="7" ref="J23:Q23">+J24+J31+J36+J40+J46+J52+J58+J63</f>
        <v>1420</v>
      </c>
      <c r="K23" s="95">
        <f t="shared" si="7"/>
        <v>14</v>
      </c>
      <c r="L23" s="95">
        <f t="shared" si="7"/>
        <v>1529</v>
      </c>
      <c r="M23" s="95">
        <f t="shared" si="7"/>
        <v>2</v>
      </c>
      <c r="N23" s="95">
        <f t="shared" si="7"/>
        <v>2</v>
      </c>
      <c r="O23" s="95">
        <f t="shared" si="7"/>
        <v>0</v>
      </c>
      <c r="P23" s="95">
        <f t="shared" si="7"/>
        <v>3</v>
      </c>
      <c r="Q23" s="95">
        <f t="shared" si="7"/>
        <v>1877</v>
      </c>
      <c r="R23" s="106">
        <f t="shared" si="6"/>
        <v>3413</v>
      </c>
      <c r="S23" s="107">
        <f t="shared" si="2"/>
        <v>0.48282828282828283</v>
      </c>
      <c r="T23" s="95">
        <f>+T24+T31+T36+T40+T46+T52+T58+T63</f>
        <v>1031</v>
      </c>
      <c r="U23" s="95">
        <f>+U24+U31+U36+U40+U46+U52+U58+U63</f>
        <v>2</v>
      </c>
    </row>
    <row r="24" spans="1:21" s="52" customFormat="1" ht="19.5" customHeight="1">
      <c r="A24" s="50">
        <v>1</v>
      </c>
      <c r="B24" s="51" t="s">
        <v>80</v>
      </c>
      <c r="C24" s="97">
        <f t="shared" si="3"/>
        <v>962</v>
      </c>
      <c r="D24" s="97">
        <f aca="true" t="shared" si="8" ref="D24:T24">+SUM(D25:D30)</f>
        <v>522</v>
      </c>
      <c r="E24" s="97">
        <f t="shared" si="8"/>
        <v>440</v>
      </c>
      <c r="F24" s="97">
        <f t="shared" si="8"/>
        <v>17</v>
      </c>
      <c r="G24" s="97">
        <f t="shared" si="8"/>
        <v>0</v>
      </c>
      <c r="H24" s="97">
        <f t="shared" si="4"/>
        <v>945</v>
      </c>
      <c r="I24" s="97">
        <f t="shared" si="5"/>
        <v>613</v>
      </c>
      <c r="J24" s="97">
        <f t="shared" si="8"/>
        <v>271</v>
      </c>
      <c r="K24" s="97">
        <f t="shared" si="8"/>
        <v>0</v>
      </c>
      <c r="L24" s="97">
        <f t="shared" si="8"/>
        <v>341</v>
      </c>
      <c r="M24" s="97">
        <f t="shared" si="8"/>
        <v>0</v>
      </c>
      <c r="N24" s="97">
        <f t="shared" si="8"/>
        <v>1</v>
      </c>
      <c r="O24" s="97">
        <f t="shared" si="8"/>
        <v>0</v>
      </c>
      <c r="P24" s="97">
        <f t="shared" si="8"/>
        <v>0</v>
      </c>
      <c r="Q24" s="97">
        <f t="shared" si="8"/>
        <v>332</v>
      </c>
      <c r="R24" s="106">
        <f t="shared" si="6"/>
        <v>674</v>
      </c>
      <c r="S24" s="107">
        <f t="shared" si="2"/>
        <v>0.44208809135399674</v>
      </c>
      <c r="T24" s="97">
        <f t="shared" si="8"/>
        <v>209</v>
      </c>
      <c r="U24" s="97">
        <f>+SUM(U25:U30)</f>
        <v>0</v>
      </c>
    </row>
    <row r="25" spans="1:22" s="55" customFormat="1" ht="19.5" customHeight="1">
      <c r="A25" s="53">
        <v>1</v>
      </c>
      <c r="B25" s="72" t="s">
        <v>81</v>
      </c>
      <c r="C25" s="97">
        <f t="shared" si="3"/>
        <v>142</v>
      </c>
      <c r="D25" s="74">
        <v>59</v>
      </c>
      <c r="E25" s="74">
        <v>83</v>
      </c>
      <c r="F25" s="74">
        <v>3</v>
      </c>
      <c r="G25" s="74"/>
      <c r="H25" s="97">
        <f t="shared" si="4"/>
        <v>139</v>
      </c>
      <c r="I25" s="97">
        <f aca="true" t="shared" si="9" ref="I25:I30">+SUM(J25:P25)</f>
        <v>102</v>
      </c>
      <c r="J25" s="74">
        <v>54</v>
      </c>
      <c r="K25" s="74">
        <v>0</v>
      </c>
      <c r="L25" s="74">
        <v>48</v>
      </c>
      <c r="M25" s="74">
        <v>0</v>
      </c>
      <c r="N25" s="74">
        <v>0</v>
      </c>
      <c r="O25" s="74">
        <v>0</v>
      </c>
      <c r="P25" s="74">
        <v>0</v>
      </c>
      <c r="Q25" s="74">
        <v>37</v>
      </c>
      <c r="R25" s="99">
        <f t="shared" si="6"/>
        <v>85</v>
      </c>
      <c r="S25" s="93">
        <f t="shared" si="2"/>
        <v>0.5294117647058824</v>
      </c>
      <c r="T25" s="102">
        <v>24</v>
      </c>
      <c r="U25" s="101"/>
      <c r="V25" s="105"/>
    </row>
    <row r="26" spans="1:22" s="55" customFormat="1" ht="19.5" customHeight="1">
      <c r="A26" s="53">
        <v>2</v>
      </c>
      <c r="B26" s="72" t="s">
        <v>106</v>
      </c>
      <c r="C26" s="97">
        <f>+D26+E26</f>
        <v>145</v>
      </c>
      <c r="D26" s="74">
        <v>106</v>
      </c>
      <c r="E26" s="74">
        <v>39</v>
      </c>
      <c r="F26" s="74">
        <v>1</v>
      </c>
      <c r="G26" s="74"/>
      <c r="H26" s="97">
        <f>+I26+Q26</f>
        <v>144</v>
      </c>
      <c r="I26" s="97">
        <f t="shared" si="9"/>
        <v>81</v>
      </c>
      <c r="J26" s="74">
        <v>26</v>
      </c>
      <c r="K26" s="74">
        <v>0</v>
      </c>
      <c r="L26" s="74">
        <v>55</v>
      </c>
      <c r="M26" s="74">
        <v>0</v>
      </c>
      <c r="N26" s="74">
        <v>0</v>
      </c>
      <c r="O26" s="74">
        <v>0</v>
      </c>
      <c r="P26" s="74">
        <v>0</v>
      </c>
      <c r="Q26" s="74">
        <v>63</v>
      </c>
      <c r="R26" s="99">
        <f t="shared" si="6"/>
        <v>118</v>
      </c>
      <c r="S26" s="93">
        <f t="shared" si="2"/>
        <v>0.32098765432098764</v>
      </c>
      <c r="T26" s="102">
        <v>41</v>
      </c>
      <c r="U26" s="101"/>
      <c r="V26" s="105"/>
    </row>
    <row r="27" spans="1:22" s="55" customFormat="1" ht="19.5" customHeight="1">
      <c r="A27" s="53">
        <v>3</v>
      </c>
      <c r="B27" s="72" t="s">
        <v>93</v>
      </c>
      <c r="C27" s="97">
        <f>+D27+E27</f>
        <v>166</v>
      </c>
      <c r="D27" s="74">
        <v>101</v>
      </c>
      <c r="E27" s="74">
        <v>65</v>
      </c>
      <c r="F27" s="74">
        <v>0</v>
      </c>
      <c r="G27" s="74"/>
      <c r="H27" s="97">
        <f>+I27+Q27</f>
        <v>166</v>
      </c>
      <c r="I27" s="97">
        <f t="shared" si="9"/>
        <v>91</v>
      </c>
      <c r="J27" s="74">
        <v>45</v>
      </c>
      <c r="K27" s="74">
        <v>0</v>
      </c>
      <c r="L27" s="74">
        <v>46</v>
      </c>
      <c r="M27" s="74">
        <v>0</v>
      </c>
      <c r="N27" s="74">
        <v>0</v>
      </c>
      <c r="O27" s="74">
        <v>0</v>
      </c>
      <c r="P27" s="74">
        <v>0</v>
      </c>
      <c r="Q27" s="74">
        <v>75</v>
      </c>
      <c r="R27" s="99">
        <f t="shared" si="6"/>
        <v>121</v>
      </c>
      <c r="S27" s="93">
        <f t="shared" si="2"/>
        <v>0.4945054945054945</v>
      </c>
      <c r="T27" s="102">
        <v>36</v>
      </c>
      <c r="U27" s="101"/>
      <c r="V27" s="105"/>
    </row>
    <row r="28" spans="1:22" s="55" customFormat="1" ht="19.5" customHeight="1">
      <c r="A28" s="53">
        <v>4</v>
      </c>
      <c r="B28" s="72" t="s">
        <v>105</v>
      </c>
      <c r="C28" s="97">
        <f>+D28+E28</f>
        <v>122</v>
      </c>
      <c r="D28" s="74">
        <v>69</v>
      </c>
      <c r="E28" s="74">
        <v>53</v>
      </c>
      <c r="F28" s="74">
        <v>1</v>
      </c>
      <c r="G28" s="74"/>
      <c r="H28" s="97">
        <f>+I28+Q28</f>
        <v>121</v>
      </c>
      <c r="I28" s="97">
        <f t="shared" si="9"/>
        <v>74</v>
      </c>
      <c r="J28" s="74">
        <v>34</v>
      </c>
      <c r="K28" s="74">
        <v>0</v>
      </c>
      <c r="L28" s="74">
        <v>40</v>
      </c>
      <c r="M28" s="74">
        <v>0</v>
      </c>
      <c r="N28" s="74">
        <v>0</v>
      </c>
      <c r="O28" s="74">
        <v>0</v>
      </c>
      <c r="P28" s="74">
        <v>0</v>
      </c>
      <c r="Q28" s="74">
        <v>47</v>
      </c>
      <c r="R28" s="99">
        <f t="shared" si="6"/>
        <v>87</v>
      </c>
      <c r="S28" s="93">
        <f t="shared" si="2"/>
        <v>0.4594594594594595</v>
      </c>
      <c r="T28" s="102">
        <v>34</v>
      </c>
      <c r="U28" s="101"/>
      <c r="V28" s="105"/>
    </row>
    <row r="29" spans="1:22" s="55" customFormat="1" ht="19.5" customHeight="1">
      <c r="A29" s="53">
        <v>5</v>
      </c>
      <c r="B29" s="72" t="s">
        <v>82</v>
      </c>
      <c r="C29" s="97">
        <f>+D29+E29</f>
        <v>171</v>
      </c>
      <c r="D29" s="74">
        <v>89</v>
      </c>
      <c r="E29" s="74">
        <v>82</v>
      </c>
      <c r="F29" s="74">
        <v>3</v>
      </c>
      <c r="G29" s="74"/>
      <c r="H29" s="97">
        <f>+I29+Q29</f>
        <v>168</v>
      </c>
      <c r="I29" s="97">
        <f t="shared" si="9"/>
        <v>111</v>
      </c>
      <c r="J29" s="74">
        <v>47</v>
      </c>
      <c r="K29" s="74">
        <v>0</v>
      </c>
      <c r="L29" s="74">
        <v>63</v>
      </c>
      <c r="M29" s="74">
        <v>0</v>
      </c>
      <c r="N29" s="74">
        <v>1</v>
      </c>
      <c r="O29" s="74">
        <v>0</v>
      </c>
      <c r="P29" s="74">
        <v>0</v>
      </c>
      <c r="Q29" s="74">
        <v>57</v>
      </c>
      <c r="R29" s="99">
        <f t="shared" si="6"/>
        <v>121</v>
      </c>
      <c r="S29" s="93">
        <f t="shared" si="2"/>
        <v>0.42342342342342343</v>
      </c>
      <c r="T29" s="102">
        <v>45</v>
      </c>
      <c r="U29" s="101"/>
      <c r="V29" s="105"/>
    </row>
    <row r="30" spans="1:22" s="55" customFormat="1" ht="19.5" customHeight="1">
      <c r="A30" s="53">
        <v>6</v>
      </c>
      <c r="B30" s="72" t="s">
        <v>131</v>
      </c>
      <c r="C30" s="97">
        <f>+D30+E30</f>
        <v>216</v>
      </c>
      <c r="D30" s="74">
        <v>98</v>
      </c>
      <c r="E30" s="74">
        <v>118</v>
      </c>
      <c r="F30" s="74">
        <v>9</v>
      </c>
      <c r="G30" s="74"/>
      <c r="H30" s="97">
        <f>+I30+Q30</f>
        <v>207</v>
      </c>
      <c r="I30" s="97">
        <f t="shared" si="9"/>
        <v>154</v>
      </c>
      <c r="J30" s="74">
        <v>65</v>
      </c>
      <c r="K30" s="74">
        <v>0</v>
      </c>
      <c r="L30" s="74">
        <v>89</v>
      </c>
      <c r="M30" s="74">
        <v>0</v>
      </c>
      <c r="N30" s="74">
        <v>0</v>
      </c>
      <c r="O30" s="74">
        <v>0</v>
      </c>
      <c r="P30" s="74">
        <v>0</v>
      </c>
      <c r="Q30" s="74">
        <v>53</v>
      </c>
      <c r="R30" s="99">
        <f t="shared" si="6"/>
        <v>142</v>
      </c>
      <c r="S30" s="93">
        <f t="shared" si="2"/>
        <v>0.42207792207792205</v>
      </c>
      <c r="T30" s="102">
        <v>29</v>
      </c>
      <c r="U30" s="101"/>
      <c r="V30" s="105"/>
    </row>
    <row r="31" spans="1:21" s="52" customFormat="1" ht="19.5" customHeight="1">
      <c r="A31" s="50">
        <v>2</v>
      </c>
      <c r="B31" s="51" t="s">
        <v>84</v>
      </c>
      <c r="C31" s="95">
        <f>+SUM(C32:C35)</f>
        <v>578</v>
      </c>
      <c r="D31" s="95">
        <f aca="true" t="shared" si="10" ref="D31:U31">+SUM(D32:D35)</f>
        <v>344</v>
      </c>
      <c r="E31" s="95">
        <f t="shared" si="10"/>
        <v>234</v>
      </c>
      <c r="F31" s="95">
        <f t="shared" si="10"/>
        <v>2</v>
      </c>
      <c r="G31" s="95">
        <f t="shared" si="10"/>
        <v>0</v>
      </c>
      <c r="H31" s="95">
        <f t="shared" si="10"/>
        <v>576</v>
      </c>
      <c r="I31" s="95">
        <f t="shared" si="10"/>
        <v>313</v>
      </c>
      <c r="J31" s="95">
        <f t="shared" si="10"/>
        <v>169</v>
      </c>
      <c r="K31" s="95">
        <f t="shared" si="10"/>
        <v>2</v>
      </c>
      <c r="L31" s="95">
        <f t="shared" si="10"/>
        <v>140</v>
      </c>
      <c r="M31" s="95">
        <f t="shared" si="10"/>
        <v>0</v>
      </c>
      <c r="N31" s="95">
        <f t="shared" si="10"/>
        <v>0</v>
      </c>
      <c r="O31" s="95">
        <f t="shared" si="10"/>
        <v>0</v>
      </c>
      <c r="P31" s="95">
        <f t="shared" si="10"/>
        <v>2</v>
      </c>
      <c r="Q31" s="95">
        <f t="shared" si="10"/>
        <v>263</v>
      </c>
      <c r="R31" s="106">
        <f t="shared" si="6"/>
        <v>405</v>
      </c>
      <c r="S31" s="107">
        <f t="shared" si="2"/>
        <v>0.5463258785942492</v>
      </c>
      <c r="T31" s="95">
        <f>+SUM(T32:T35)</f>
        <v>209</v>
      </c>
      <c r="U31" s="95">
        <f t="shared" si="10"/>
        <v>0</v>
      </c>
    </row>
    <row r="32" spans="1:21" s="55" customFormat="1" ht="19.5" customHeight="1">
      <c r="A32" s="53">
        <v>1</v>
      </c>
      <c r="B32" s="54" t="s">
        <v>132</v>
      </c>
      <c r="C32" s="97">
        <f>+D32+E32</f>
        <v>188</v>
      </c>
      <c r="D32" s="74">
        <v>109</v>
      </c>
      <c r="E32" s="74">
        <v>79</v>
      </c>
      <c r="F32" s="74">
        <v>0</v>
      </c>
      <c r="G32" s="74">
        <v>0</v>
      </c>
      <c r="H32" s="97">
        <f>+I32+Q32</f>
        <v>188</v>
      </c>
      <c r="I32" s="97">
        <f>+SUM(J32:P32)</f>
        <v>107</v>
      </c>
      <c r="J32" s="74">
        <v>57</v>
      </c>
      <c r="K32" s="74">
        <v>2</v>
      </c>
      <c r="L32" s="74">
        <v>48</v>
      </c>
      <c r="M32" s="74">
        <v>0</v>
      </c>
      <c r="N32" s="74">
        <v>0</v>
      </c>
      <c r="O32" s="74">
        <v>0</v>
      </c>
      <c r="P32" s="74">
        <v>0</v>
      </c>
      <c r="Q32" s="74">
        <v>81</v>
      </c>
      <c r="R32" s="99">
        <f t="shared" si="6"/>
        <v>129</v>
      </c>
      <c r="S32" s="93">
        <f t="shared" si="2"/>
        <v>0.5514018691588785</v>
      </c>
      <c r="T32" s="102">
        <v>63</v>
      </c>
      <c r="U32" s="101"/>
    </row>
    <row r="33" spans="1:21" s="55" customFormat="1" ht="19.5" customHeight="1">
      <c r="A33" s="53">
        <v>2</v>
      </c>
      <c r="B33" s="54" t="s">
        <v>117</v>
      </c>
      <c r="C33" s="97">
        <f>+D33+E33</f>
        <v>119</v>
      </c>
      <c r="D33" s="74">
        <v>85</v>
      </c>
      <c r="E33" s="74">
        <v>34</v>
      </c>
      <c r="F33" s="74">
        <v>2</v>
      </c>
      <c r="G33" s="74">
        <v>0</v>
      </c>
      <c r="H33" s="97">
        <f>+I33+Q33</f>
        <v>117</v>
      </c>
      <c r="I33" s="97">
        <f>+SUM(J33:P33)</f>
        <v>54</v>
      </c>
      <c r="J33" s="74">
        <v>27</v>
      </c>
      <c r="K33" s="74">
        <v>0</v>
      </c>
      <c r="L33" s="74">
        <v>25</v>
      </c>
      <c r="M33" s="74">
        <v>0</v>
      </c>
      <c r="N33" s="74">
        <v>0</v>
      </c>
      <c r="O33" s="74">
        <v>0</v>
      </c>
      <c r="P33" s="74">
        <v>2</v>
      </c>
      <c r="Q33" s="74">
        <v>63</v>
      </c>
      <c r="R33" s="99">
        <f t="shared" si="6"/>
        <v>90</v>
      </c>
      <c r="S33" s="93">
        <f t="shared" si="2"/>
        <v>0.5</v>
      </c>
      <c r="T33" s="102">
        <v>54</v>
      </c>
      <c r="U33" s="101"/>
    </row>
    <row r="34" spans="1:21" s="55" customFormat="1" ht="19.5" customHeight="1">
      <c r="A34" s="53">
        <v>3</v>
      </c>
      <c r="B34" s="54" t="s">
        <v>86</v>
      </c>
      <c r="C34" s="97">
        <f>+D34+E34</f>
        <v>152</v>
      </c>
      <c r="D34" s="74">
        <v>76</v>
      </c>
      <c r="E34" s="74">
        <v>76</v>
      </c>
      <c r="F34" s="74">
        <v>0</v>
      </c>
      <c r="G34" s="74">
        <v>0</v>
      </c>
      <c r="H34" s="97">
        <f>+I34+Q34</f>
        <v>152</v>
      </c>
      <c r="I34" s="97">
        <f>+SUM(J34:P34)</f>
        <v>89</v>
      </c>
      <c r="J34" s="74">
        <v>56</v>
      </c>
      <c r="K34" s="74">
        <v>0</v>
      </c>
      <c r="L34" s="74">
        <v>33</v>
      </c>
      <c r="M34" s="74">
        <v>0</v>
      </c>
      <c r="N34" s="74">
        <v>0</v>
      </c>
      <c r="O34" s="74">
        <v>0</v>
      </c>
      <c r="P34" s="74">
        <v>0</v>
      </c>
      <c r="Q34" s="74">
        <v>63</v>
      </c>
      <c r="R34" s="99">
        <f t="shared" si="6"/>
        <v>96</v>
      </c>
      <c r="S34" s="93">
        <f t="shared" si="2"/>
        <v>0.6292134831460674</v>
      </c>
      <c r="T34" s="102">
        <v>47</v>
      </c>
      <c r="U34" s="101"/>
    </row>
    <row r="35" spans="1:21" s="55" customFormat="1" ht="19.5" customHeight="1">
      <c r="A35" s="53">
        <v>4</v>
      </c>
      <c r="B35" s="54" t="s">
        <v>123</v>
      </c>
      <c r="C35" s="97">
        <f>+D35+E35</f>
        <v>119</v>
      </c>
      <c r="D35" s="74">
        <v>74</v>
      </c>
      <c r="E35" s="74">
        <v>45</v>
      </c>
      <c r="F35" s="74">
        <v>0</v>
      </c>
      <c r="G35" s="74">
        <v>0</v>
      </c>
      <c r="H35" s="97">
        <f>+I35+Q35</f>
        <v>119</v>
      </c>
      <c r="I35" s="97">
        <f>+SUM(J35:P35)</f>
        <v>63</v>
      </c>
      <c r="J35" s="74">
        <v>29</v>
      </c>
      <c r="K35" s="74">
        <v>0</v>
      </c>
      <c r="L35" s="74">
        <v>34</v>
      </c>
      <c r="M35" s="74">
        <v>0</v>
      </c>
      <c r="N35" s="74">
        <v>0</v>
      </c>
      <c r="O35" s="74">
        <v>0</v>
      </c>
      <c r="P35" s="74">
        <v>0</v>
      </c>
      <c r="Q35" s="74">
        <v>56</v>
      </c>
      <c r="R35" s="99">
        <f t="shared" si="6"/>
        <v>90</v>
      </c>
      <c r="S35" s="93">
        <f t="shared" si="2"/>
        <v>0.4603174603174603</v>
      </c>
      <c r="T35" s="102">
        <v>45</v>
      </c>
      <c r="U35" s="101"/>
    </row>
    <row r="36" spans="1:21" s="52" customFormat="1" ht="19.5" customHeight="1">
      <c r="A36" s="50">
        <v>3</v>
      </c>
      <c r="B36" s="51" t="s">
        <v>87</v>
      </c>
      <c r="C36" s="95">
        <f>+SUM(C37:C39)</f>
        <v>473</v>
      </c>
      <c r="D36" s="95">
        <f aca="true" t="shared" si="11" ref="D36:U36">+SUM(D37:D39)</f>
        <v>309</v>
      </c>
      <c r="E36" s="95">
        <f t="shared" si="11"/>
        <v>164</v>
      </c>
      <c r="F36" s="95">
        <f t="shared" si="11"/>
        <v>5</v>
      </c>
      <c r="G36" s="95">
        <f t="shared" si="11"/>
        <v>0</v>
      </c>
      <c r="H36" s="95">
        <f t="shared" si="11"/>
        <v>468</v>
      </c>
      <c r="I36" s="95">
        <f t="shared" si="11"/>
        <v>265</v>
      </c>
      <c r="J36" s="95">
        <f t="shared" si="11"/>
        <v>137</v>
      </c>
      <c r="K36" s="95">
        <f t="shared" si="11"/>
        <v>2</v>
      </c>
      <c r="L36" s="95">
        <f t="shared" si="11"/>
        <v>126</v>
      </c>
      <c r="M36" s="95">
        <f t="shared" si="11"/>
        <v>0</v>
      </c>
      <c r="N36" s="95">
        <f t="shared" si="11"/>
        <v>0</v>
      </c>
      <c r="O36" s="95">
        <f t="shared" si="11"/>
        <v>0</v>
      </c>
      <c r="P36" s="95">
        <f t="shared" si="11"/>
        <v>0</v>
      </c>
      <c r="Q36" s="95">
        <f t="shared" si="11"/>
        <v>203</v>
      </c>
      <c r="R36" s="106">
        <f t="shared" si="6"/>
        <v>329</v>
      </c>
      <c r="S36" s="107">
        <f t="shared" si="2"/>
        <v>0.5245283018867924</v>
      </c>
      <c r="T36" s="95">
        <f t="shared" si="11"/>
        <v>141</v>
      </c>
      <c r="U36" s="95">
        <f t="shared" si="11"/>
        <v>0</v>
      </c>
    </row>
    <row r="37" spans="1:21" s="55" customFormat="1" ht="19.5" customHeight="1">
      <c r="A37" s="53">
        <v>1</v>
      </c>
      <c r="B37" s="54" t="s">
        <v>90</v>
      </c>
      <c r="C37" s="97">
        <f>+D37+E37</f>
        <v>143</v>
      </c>
      <c r="D37" s="74">
        <v>104</v>
      </c>
      <c r="E37" s="74">
        <v>39</v>
      </c>
      <c r="F37" s="73">
        <v>1</v>
      </c>
      <c r="G37" s="74"/>
      <c r="H37" s="97">
        <f>+I37+Q37</f>
        <v>142</v>
      </c>
      <c r="I37" s="97">
        <f>+SUM(J37:P37)</f>
        <v>67</v>
      </c>
      <c r="J37" s="74">
        <v>30</v>
      </c>
      <c r="K37" s="74">
        <v>1</v>
      </c>
      <c r="L37" s="74">
        <v>36</v>
      </c>
      <c r="M37" s="74">
        <v>0</v>
      </c>
      <c r="N37" s="73">
        <v>0</v>
      </c>
      <c r="O37" s="74">
        <v>0</v>
      </c>
      <c r="P37" s="74">
        <v>0</v>
      </c>
      <c r="Q37" s="74">
        <v>75</v>
      </c>
      <c r="R37" s="99">
        <f t="shared" si="6"/>
        <v>111</v>
      </c>
      <c r="S37" s="93">
        <f t="shared" si="2"/>
        <v>0.4626865671641791</v>
      </c>
      <c r="T37" s="102">
        <v>40</v>
      </c>
      <c r="U37" s="101"/>
    </row>
    <row r="38" spans="1:21" s="55" customFormat="1" ht="19.5" customHeight="1">
      <c r="A38" s="53">
        <v>2</v>
      </c>
      <c r="B38" s="54" t="s">
        <v>89</v>
      </c>
      <c r="C38" s="97">
        <f>+D38+E38</f>
        <v>184</v>
      </c>
      <c r="D38" s="74">
        <v>130</v>
      </c>
      <c r="E38" s="74">
        <v>54</v>
      </c>
      <c r="F38" s="73">
        <v>0</v>
      </c>
      <c r="G38" s="74"/>
      <c r="H38" s="97">
        <f>+I38+Q38</f>
        <v>184</v>
      </c>
      <c r="I38" s="97">
        <f>+SUM(J38:P38)</f>
        <v>95</v>
      </c>
      <c r="J38" s="74">
        <v>47</v>
      </c>
      <c r="K38" s="74">
        <v>1</v>
      </c>
      <c r="L38" s="74">
        <v>47</v>
      </c>
      <c r="M38" s="74">
        <v>0</v>
      </c>
      <c r="N38" s="73">
        <v>0</v>
      </c>
      <c r="O38" s="74">
        <v>0</v>
      </c>
      <c r="P38" s="74">
        <v>0</v>
      </c>
      <c r="Q38" s="74">
        <v>89</v>
      </c>
      <c r="R38" s="99">
        <f t="shared" si="6"/>
        <v>136</v>
      </c>
      <c r="S38" s="93">
        <f t="shared" si="2"/>
        <v>0.5052631578947369</v>
      </c>
      <c r="T38" s="102">
        <v>74</v>
      </c>
      <c r="U38" s="101"/>
    </row>
    <row r="39" spans="1:21" s="55" customFormat="1" ht="19.5" customHeight="1">
      <c r="A39" s="53">
        <v>3</v>
      </c>
      <c r="B39" s="54" t="s">
        <v>88</v>
      </c>
      <c r="C39" s="97">
        <f>+D39+E39</f>
        <v>146</v>
      </c>
      <c r="D39" s="74">
        <v>75</v>
      </c>
      <c r="E39" s="74">
        <v>71</v>
      </c>
      <c r="F39" s="73">
        <v>4</v>
      </c>
      <c r="G39" s="74"/>
      <c r="H39" s="97">
        <f>+I39+Q39</f>
        <v>142</v>
      </c>
      <c r="I39" s="97">
        <f>+SUM(J39:P39)</f>
        <v>103</v>
      </c>
      <c r="J39" s="74">
        <v>60</v>
      </c>
      <c r="K39" s="74"/>
      <c r="L39" s="74">
        <v>43</v>
      </c>
      <c r="M39" s="74">
        <v>0</v>
      </c>
      <c r="N39" s="73">
        <v>0</v>
      </c>
      <c r="O39" s="74">
        <v>0</v>
      </c>
      <c r="P39" s="74">
        <v>0</v>
      </c>
      <c r="Q39" s="74">
        <v>39</v>
      </c>
      <c r="R39" s="99">
        <f t="shared" si="6"/>
        <v>82</v>
      </c>
      <c r="S39" s="93">
        <f t="shared" si="2"/>
        <v>0.5825242718446602</v>
      </c>
      <c r="T39" s="102">
        <v>27</v>
      </c>
      <c r="U39" s="101"/>
    </row>
    <row r="40" spans="1:21" s="52" customFormat="1" ht="19.5" customHeight="1">
      <c r="A40" s="50">
        <v>4</v>
      </c>
      <c r="B40" s="51" t="s">
        <v>91</v>
      </c>
      <c r="C40" s="95">
        <f>+SUM(C41:C45)</f>
        <v>644</v>
      </c>
      <c r="D40" s="95">
        <f aca="true" t="shared" si="12" ref="D40:U40">+SUM(D41:D45)</f>
        <v>391</v>
      </c>
      <c r="E40" s="95">
        <f t="shared" si="12"/>
        <v>253</v>
      </c>
      <c r="F40" s="95">
        <f t="shared" si="12"/>
        <v>1</v>
      </c>
      <c r="G40" s="95">
        <f t="shared" si="12"/>
        <v>0</v>
      </c>
      <c r="H40" s="95">
        <f t="shared" si="12"/>
        <v>643</v>
      </c>
      <c r="I40" s="95">
        <f t="shared" si="12"/>
        <v>391</v>
      </c>
      <c r="J40" s="95">
        <f t="shared" si="12"/>
        <v>138</v>
      </c>
      <c r="K40" s="95">
        <f t="shared" si="12"/>
        <v>3</v>
      </c>
      <c r="L40" s="95">
        <f t="shared" si="12"/>
        <v>247</v>
      </c>
      <c r="M40" s="95">
        <f t="shared" si="12"/>
        <v>2</v>
      </c>
      <c r="N40" s="95">
        <f t="shared" si="12"/>
        <v>0</v>
      </c>
      <c r="O40" s="95">
        <f t="shared" si="12"/>
        <v>0</v>
      </c>
      <c r="P40" s="95">
        <f t="shared" si="12"/>
        <v>1</v>
      </c>
      <c r="Q40" s="95">
        <f t="shared" si="12"/>
        <v>252</v>
      </c>
      <c r="R40" s="106">
        <f t="shared" si="6"/>
        <v>502</v>
      </c>
      <c r="S40" s="107">
        <f t="shared" si="2"/>
        <v>0.36061381074168797</v>
      </c>
      <c r="T40" s="95">
        <f>+SUM(T41:T45)</f>
        <v>98</v>
      </c>
      <c r="U40" s="95">
        <f t="shared" si="12"/>
        <v>2</v>
      </c>
    </row>
    <row r="41" spans="1:21" s="55" customFormat="1" ht="19.5" customHeight="1">
      <c r="A41" s="53">
        <v>1</v>
      </c>
      <c r="B41" s="54" t="s">
        <v>94</v>
      </c>
      <c r="C41" s="97">
        <f>+D41+E41</f>
        <v>94</v>
      </c>
      <c r="D41" s="74">
        <v>45</v>
      </c>
      <c r="E41" s="74">
        <v>49</v>
      </c>
      <c r="F41" s="73">
        <v>0</v>
      </c>
      <c r="G41" s="74">
        <v>0</v>
      </c>
      <c r="H41" s="97">
        <f>+I41+Q41</f>
        <v>94</v>
      </c>
      <c r="I41" s="97">
        <f>+SUM(J41:P41)</f>
        <v>67</v>
      </c>
      <c r="J41" s="74">
        <v>23</v>
      </c>
      <c r="K41" s="74">
        <v>0</v>
      </c>
      <c r="L41" s="74">
        <v>44</v>
      </c>
      <c r="M41" s="74">
        <v>0</v>
      </c>
      <c r="N41" s="73">
        <v>0</v>
      </c>
      <c r="O41" s="74">
        <v>0</v>
      </c>
      <c r="P41" s="74">
        <v>0</v>
      </c>
      <c r="Q41" s="74">
        <v>27</v>
      </c>
      <c r="R41" s="99">
        <f t="shared" si="6"/>
        <v>71</v>
      </c>
      <c r="S41" s="93">
        <f t="shared" si="2"/>
        <v>0.34328358208955223</v>
      </c>
      <c r="T41" s="102">
        <v>6</v>
      </c>
      <c r="U41" s="101"/>
    </row>
    <row r="42" spans="1:21" s="55" customFormat="1" ht="19.5" customHeight="1">
      <c r="A42" s="53">
        <v>2</v>
      </c>
      <c r="B42" s="54" t="s">
        <v>133</v>
      </c>
      <c r="C42" s="97">
        <f>+D42+E42</f>
        <v>0</v>
      </c>
      <c r="D42" s="74">
        <v>0</v>
      </c>
      <c r="E42" s="74">
        <v>0</v>
      </c>
      <c r="F42" s="73">
        <v>0</v>
      </c>
      <c r="G42" s="74">
        <v>0</v>
      </c>
      <c r="H42" s="97">
        <f>+I42+Q42</f>
        <v>0</v>
      </c>
      <c r="I42" s="97">
        <f>+SUM(J42:P42)</f>
        <v>0</v>
      </c>
      <c r="J42" s="74">
        <v>0</v>
      </c>
      <c r="K42" s="74">
        <v>0</v>
      </c>
      <c r="L42" s="74">
        <v>0</v>
      </c>
      <c r="M42" s="74">
        <v>0</v>
      </c>
      <c r="N42" s="73">
        <v>0</v>
      </c>
      <c r="O42" s="74">
        <v>0</v>
      </c>
      <c r="P42" s="74">
        <v>0</v>
      </c>
      <c r="Q42" s="74">
        <v>0</v>
      </c>
      <c r="R42" s="99">
        <f t="shared" si="6"/>
        <v>0</v>
      </c>
      <c r="S42" s="93" t="e">
        <f t="shared" si="2"/>
        <v>#DIV/0!</v>
      </c>
      <c r="T42" s="102"/>
      <c r="U42" s="101"/>
    </row>
    <row r="43" spans="1:21" s="55" customFormat="1" ht="19.5" customHeight="1">
      <c r="A43" s="53">
        <v>3</v>
      </c>
      <c r="B43" s="54" t="s">
        <v>125</v>
      </c>
      <c r="C43" s="97">
        <f>+D43+E43</f>
        <v>196</v>
      </c>
      <c r="D43" s="74">
        <v>128</v>
      </c>
      <c r="E43" s="74">
        <v>68</v>
      </c>
      <c r="F43" s="73">
        <v>0</v>
      </c>
      <c r="G43" s="74">
        <v>0</v>
      </c>
      <c r="H43" s="97">
        <f>+I43+Q43</f>
        <v>196</v>
      </c>
      <c r="I43" s="97">
        <f>+SUM(J43:P43)</f>
        <v>123</v>
      </c>
      <c r="J43" s="74">
        <v>22</v>
      </c>
      <c r="K43" s="74">
        <v>2</v>
      </c>
      <c r="L43" s="74">
        <v>99</v>
      </c>
      <c r="M43" s="74">
        <v>0</v>
      </c>
      <c r="N43" s="73">
        <v>0</v>
      </c>
      <c r="O43" s="74">
        <v>0</v>
      </c>
      <c r="P43" s="74">
        <v>0</v>
      </c>
      <c r="Q43" s="74">
        <v>73</v>
      </c>
      <c r="R43" s="99">
        <f t="shared" si="6"/>
        <v>172</v>
      </c>
      <c r="S43" s="93">
        <f t="shared" si="2"/>
        <v>0.1951219512195122</v>
      </c>
      <c r="T43" s="102">
        <v>23</v>
      </c>
      <c r="U43" s="101"/>
    </row>
    <row r="44" spans="1:21" s="55" customFormat="1" ht="19.5" customHeight="1">
      <c r="A44" s="53">
        <v>4</v>
      </c>
      <c r="B44" s="54" t="s">
        <v>95</v>
      </c>
      <c r="C44" s="97">
        <f>+D44+E44</f>
        <v>177</v>
      </c>
      <c r="D44" s="74">
        <v>114</v>
      </c>
      <c r="E44" s="74">
        <v>63</v>
      </c>
      <c r="F44" s="73">
        <v>0</v>
      </c>
      <c r="G44" s="74">
        <v>0</v>
      </c>
      <c r="H44" s="97">
        <f>+I44+Q44</f>
        <v>177</v>
      </c>
      <c r="I44" s="97">
        <f>+SUM(J44:P44)</f>
        <v>99</v>
      </c>
      <c r="J44" s="74">
        <v>30</v>
      </c>
      <c r="K44" s="74">
        <v>0</v>
      </c>
      <c r="L44" s="74">
        <v>68</v>
      </c>
      <c r="M44" s="74">
        <v>0</v>
      </c>
      <c r="N44" s="73">
        <v>0</v>
      </c>
      <c r="O44" s="74">
        <v>0</v>
      </c>
      <c r="P44" s="74">
        <v>1</v>
      </c>
      <c r="Q44" s="74">
        <v>78</v>
      </c>
      <c r="R44" s="99">
        <f t="shared" si="6"/>
        <v>147</v>
      </c>
      <c r="S44" s="93">
        <f t="shared" si="2"/>
        <v>0.30303030303030304</v>
      </c>
      <c r="T44" s="102">
        <v>40</v>
      </c>
      <c r="U44" s="101"/>
    </row>
    <row r="45" spans="1:21" s="55" customFormat="1" ht="19.5" customHeight="1">
      <c r="A45" s="53">
        <v>5</v>
      </c>
      <c r="B45" s="54" t="s">
        <v>92</v>
      </c>
      <c r="C45" s="97">
        <f>+D45+E45</f>
        <v>177</v>
      </c>
      <c r="D45" s="74">
        <v>104</v>
      </c>
      <c r="E45" s="74">
        <v>73</v>
      </c>
      <c r="F45" s="73">
        <v>1</v>
      </c>
      <c r="G45" s="74">
        <v>0</v>
      </c>
      <c r="H45" s="97">
        <f>+I45+Q45</f>
        <v>176</v>
      </c>
      <c r="I45" s="97">
        <f>+SUM(J45:P45)</f>
        <v>102</v>
      </c>
      <c r="J45" s="74">
        <v>63</v>
      </c>
      <c r="K45" s="74">
        <v>1</v>
      </c>
      <c r="L45" s="74">
        <v>36</v>
      </c>
      <c r="M45" s="74">
        <v>2</v>
      </c>
      <c r="N45" s="73">
        <v>0</v>
      </c>
      <c r="O45" s="74">
        <v>0</v>
      </c>
      <c r="P45" s="74">
        <v>0</v>
      </c>
      <c r="Q45" s="74">
        <v>74</v>
      </c>
      <c r="R45" s="99">
        <f t="shared" si="6"/>
        <v>112</v>
      </c>
      <c r="S45" s="93">
        <f t="shared" si="2"/>
        <v>0.6274509803921569</v>
      </c>
      <c r="T45" s="102">
        <v>29</v>
      </c>
      <c r="U45" s="101">
        <v>2</v>
      </c>
    </row>
    <row r="46" spans="1:21" s="52" customFormat="1" ht="19.5" customHeight="1">
      <c r="A46" s="50">
        <v>5</v>
      </c>
      <c r="B46" s="51" t="s">
        <v>96</v>
      </c>
      <c r="C46" s="95">
        <f aca="true" t="shared" si="13" ref="C46:U46">+SUM(C47:C51)</f>
        <v>558</v>
      </c>
      <c r="D46" s="95">
        <f t="shared" si="13"/>
        <v>282</v>
      </c>
      <c r="E46" s="95">
        <f t="shared" si="13"/>
        <v>276</v>
      </c>
      <c r="F46" s="95">
        <f t="shared" si="13"/>
        <v>0</v>
      </c>
      <c r="G46" s="95">
        <f t="shared" si="13"/>
        <v>0</v>
      </c>
      <c r="H46" s="95">
        <f t="shared" si="13"/>
        <v>558</v>
      </c>
      <c r="I46" s="95">
        <f t="shared" si="13"/>
        <v>340</v>
      </c>
      <c r="J46" s="95">
        <f t="shared" si="13"/>
        <v>130</v>
      </c>
      <c r="K46" s="95">
        <f t="shared" si="13"/>
        <v>0</v>
      </c>
      <c r="L46" s="95">
        <f t="shared" si="13"/>
        <v>210</v>
      </c>
      <c r="M46" s="95">
        <f t="shared" si="13"/>
        <v>0</v>
      </c>
      <c r="N46" s="95">
        <f t="shared" si="13"/>
        <v>0</v>
      </c>
      <c r="O46" s="95">
        <f t="shared" si="13"/>
        <v>0</v>
      </c>
      <c r="P46" s="95">
        <f t="shared" si="13"/>
        <v>0</v>
      </c>
      <c r="Q46" s="95">
        <f t="shared" si="13"/>
        <v>218</v>
      </c>
      <c r="R46" s="99">
        <f t="shared" si="6"/>
        <v>428</v>
      </c>
      <c r="S46" s="93">
        <f t="shared" si="2"/>
        <v>0.38235294117647056</v>
      </c>
      <c r="T46" s="95">
        <f t="shared" si="13"/>
        <v>123</v>
      </c>
      <c r="U46" s="95">
        <f t="shared" si="13"/>
        <v>0</v>
      </c>
    </row>
    <row r="47" spans="1:21" s="55" customFormat="1" ht="19.5" customHeight="1">
      <c r="A47" s="53" t="s">
        <v>25</v>
      </c>
      <c r="B47" s="54" t="s">
        <v>118</v>
      </c>
      <c r="C47" s="97">
        <f>+D47+E47</f>
        <v>98</v>
      </c>
      <c r="D47" s="74">
        <v>50</v>
      </c>
      <c r="E47" s="74">
        <v>48</v>
      </c>
      <c r="F47" s="73"/>
      <c r="G47" s="74"/>
      <c r="H47" s="97">
        <f>+I47+Q47</f>
        <v>98</v>
      </c>
      <c r="I47" s="97">
        <f>+SUM(J47:P47)</f>
        <v>58</v>
      </c>
      <c r="J47" s="74">
        <v>25</v>
      </c>
      <c r="K47" s="74">
        <v>0</v>
      </c>
      <c r="L47" s="74">
        <v>33</v>
      </c>
      <c r="M47" s="74">
        <v>0</v>
      </c>
      <c r="N47" s="73">
        <v>0</v>
      </c>
      <c r="O47" s="74">
        <v>0</v>
      </c>
      <c r="P47" s="74">
        <v>0</v>
      </c>
      <c r="Q47" s="74">
        <v>40</v>
      </c>
      <c r="R47" s="99">
        <f t="shared" si="6"/>
        <v>73</v>
      </c>
      <c r="S47" s="93">
        <f t="shared" si="2"/>
        <v>0.43103448275862066</v>
      </c>
      <c r="T47" s="102">
        <v>25</v>
      </c>
      <c r="U47" s="101"/>
    </row>
    <row r="48" spans="1:21" s="55" customFormat="1" ht="19.5" customHeight="1">
      <c r="A48" s="53" t="s">
        <v>26</v>
      </c>
      <c r="B48" s="54" t="s">
        <v>119</v>
      </c>
      <c r="C48" s="97">
        <f>+D48+E48</f>
        <v>58</v>
      </c>
      <c r="D48" s="74">
        <v>4</v>
      </c>
      <c r="E48" s="74">
        <v>54</v>
      </c>
      <c r="F48" s="73"/>
      <c r="G48" s="74"/>
      <c r="H48" s="97">
        <f>+I48+Q48</f>
        <v>58</v>
      </c>
      <c r="I48" s="97">
        <f>+SUM(J48:P48)</f>
        <v>57</v>
      </c>
      <c r="J48" s="74">
        <v>32</v>
      </c>
      <c r="K48" s="74">
        <v>0</v>
      </c>
      <c r="L48" s="74">
        <v>25</v>
      </c>
      <c r="M48" s="74">
        <v>0</v>
      </c>
      <c r="N48" s="73">
        <v>0</v>
      </c>
      <c r="O48" s="74">
        <v>0</v>
      </c>
      <c r="P48" s="74">
        <v>0</v>
      </c>
      <c r="Q48" s="74">
        <v>1</v>
      </c>
      <c r="R48" s="99">
        <f t="shared" si="6"/>
        <v>26</v>
      </c>
      <c r="S48" s="93">
        <f t="shared" si="2"/>
        <v>0.5614035087719298</v>
      </c>
      <c r="T48" s="102"/>
      <c r="U48" s="101"/>
    </row>
    <row r="49" spans="1:21" s="55" customFormat="1" ht="19.5" customHeight="1">
      <c r="A49" s="53" t="s">
        <v>27</v>
      </c>
      <c r="B49" s="54" t="s">
        <v>120</v>
      </c>
      <c r="C49" s="97">
        <f>+D49+E49</f>
        <v>103</v>
      </c>
      <c r="D49" s="74">
        <v>55</v>
      </c>
      <c r="E49" s="74">
        <v>48</v>
      </c>
      <c r="F49" s="73"/>
      <c r="G49" s="74"/>
      <c r="H49" s="97">
        <f>+I49+Q49</f>
        <v>103</v>
      </c>
      <c r="I49" s="97">
        <f>+SUM(J49:P49)</f>
        <v>59</v>
      </c>
      <c r="J49" s="74">
        <v>21</v>
      </c>
      <c r="K49" s="74">
        <v>0</v>
      </c>
      <c r="L49" s="74">
        <v>38</v>
      </c>
      <c r="M49" s="74">
        <v>0</v>
      </c>
      <c r="N49" s="73">
        <v>0</v>
      </c>
      <c r="O49" s="74">
        <v>0</v>
      </c>
      <c r="P49" s="74">
        <v>0</v>
      </c>
      <c r="Q49" s="74">
        <v>44</v>
      </c>
      <c r="R49" s="99">
        <f t="shared" si="6"/>
        <v>82</v>
      </c>
      <c r="S49" s="93">
        <f t="shared" si="2"/>
        <v>0.3559322033898305</v>
      </c>
      <c r="T49" s="102">
        <v>26</v>
      </c>
      <c r="U49" s="101"/>
    </row>
    <row r="50" spans="1:21" s="55" customFormat="1" ht="19.5" customHeight="1">
      <c r="A50" s="53" t="s">
        <v>34</v>
      </c>
      <c r="B50" s="54" t="s">
        <v>121</v>
      </c>
      <c r="C50" s="97">
        <f>+D50+E50</f>
        <v>182</v>
      </c>
      <c r="D50" s="74">
        <v>95</v>
      </c>
      <c r="E50" s="74">
        <v>87</v>
      </c>
      <c r="F50" s="73"/>
      <c r="G50" s="74"/>
      <c r="H50" s="97">
        <f>+I50+Q50</f>
        <v>182</v>
      </c>
      <c r="I50" s="97">
        <f>+SUM(J50:P50)</f>
        <v>105</v>
      </c>
      <c r="J50" s="74">
        <v>32</v>
      </c>
      <c r="K50" s="74">
        <v>0</v>
      </c>
      <c r="L50" s="74">
        <v>73</v>
      </c>
      <c r="M50" s="74">
        <v>0</v>
      </c>
      <c r="N50" s="73">
        <v>0</v>
      </c>
      <c r="O50" s="74">
        <v>0</v>
      </c>
      <c r="P50" s="74">
        <v>0</v>
      </c>
      <c r="Q50" s="74">
        <v>77</v>
      </c>
      <c r="R50" s="99">
        <f t="shared" si="6"/>
        <v>150</v>
      </c>
      <c r="S50" s="93">
        <f t="shared" si="2"/>
        <v>0.3047619047619048</v>
      </c>
      <c r="T50" s="102">
        <v>31</v>
      </c>
      <c r="U50" s="101"/>
    </row>
    <row r="51" spans="1:21" s="55" customFormat="1" ht="19.5" customHeight="1">
      <c r="A51" s="53" t="s">
        <v>36</v>
      </c>
      <c r="B51" s="54" t="s">
        <v>122</v>
      </c>
      <c r="C51" s="97">
        <f>+D51+E51</f>
        <v>117</v>
      </c>
      <c r="D51" s="74">
        <v>78</v>
      </c>
      <c r="E51" s="74">
        <v>39</v>
      </c>
      <c r="F51" s="73"/>
      <c r="G51" s="74"/>
      <c r="H51" s="97">
        <f>+I51+Q51</f>
        <v>117</v>
      </c>
      <c r="I51" s="97">
        <f>+SUM(J51:P51)</f>
        <v>61</v>
      </c>
      <c r="J51" s="74">
        <v>20</v>
      </c>
      <c r="K51" s="74">
        <v>0</v>
      </c>
      <c r="L51" s="74">
        <v>41</v>
      </c>
      <c r="M51" s="74">
        <v>0</v>
      </c>
      <c r="N51" s="73">
        <v>0</v>
      </c>
      <c r="O51" s="74">
        <v>0</v>
      </c>
      <c r="P51" s="74">
        <v>0</v>
      </c>
      <c r="Q51" s="74">
        <v>56</v>
      </c>
      <c r="R51" s="99">
        <f t="shared" si="6"/>
        <v>97</v>
      </c>
      <c r="S51" s="93">
        <f t="shared" si="2"/>
        <v>0.32786885245901637</v>
      </c>
      <c r="T51" s="102">
        <v>41</v>
      </c>
      <c r="U51" s="101"/>
    </row>
    <row r="52" spans="1:22" s="52" customFormat="1" ht="19.5" customHeight="1">
      <c r="A52" s="50">
        <v>6</v>
      </c>
      <c r="B52" s="51" t="s">
        <v>97</v>
      </c>
      <c r="C52" s="95">
        <f>+SUM(C53:C57)</f>
        <v>572</v>
      </c>
      <c r="D52" s="95">
        <f aca="true" t="shared" si="14" ref="D52:Q52">+SUM(D53:D57)</f>
        <v>378</v>
      </c>
      <c r="E52" s="95">
        <f t="shared" si="14"/>
        <v>194</v>
      </c>
      <c r="F52" s="95">
        <f t="shared" si="14"/>
        <v>1</v>
      </c>
      <c r="G52" s="95">
        <f t="shared" si="14"/>
        <v>0</v>
      </c>
      <c r="H52" s="95">
        <f t="shared" si="14"/>
        <v>571</v>
      </c>
      <c r="I52" s="95">
        <f t="shared" si="14"/>
        <v>320</v>
      </c>
      <c r="J52" s="95">
        <f t="shared" si="14"/>
        <v>132</v>
      </c>
      <c r="K52" s="95">
        <f t="shared" si="14"/>
        <v>1</v>
      </c>
      <c r="L52" s="95">
        <f t="shared" si="14"/>
        <v>186</v>
      </c>
      <c r="M52" s="95">
        <f t="shared" si="14"/>
        <v>0</v>
      </c>
      <c r="N52" s="95">
        <f t="shared" si="14"/>
        <v>1</v>
      </c>
      <c r="O52" s="95">
        <f t="shared" si="14"/>
        <v>0</v>
      </c>
      <c r="P52" s="95">
        <f t="shared" si="14"/>
        <v>0</v>
      </c>
      <c r="Q52" s="95">
        <f t="shared" si="14"/>
        <v>251</v>
      </c>
      <c r="R52" s="99">
        <f t="shared" si="6"/>
        <v>438</v>
      </c>
      <c r="S52" s="93">
        <f t="shared" si="2"/>
        <v>0.415625</v>
      </c>
      <c r="T52" s="95">
        <f>+SUM(T53:T57)</f>
        <v>114</v>
      </c>
      <c r="U52" s="95">
        <f>+SUM(U53:U57)</f>
        <v>0</v>
      </c>
      <c r="V52" s="120"/>
    </row>
    <row r="53" spans="1:22" s="55" customFormat="1" ht="19.5" customHeight="1">
      <c r="A53" s="53" t="s">
        <v>25</v>
      </c>
      <c r="B53" s="54" t="s">
        <v>143</v>
      </c>
      <c r="C53" s="98">
        <f>+D53+E53</f>
        <v>74</v>
      </c>
      <c r="D53" s="74">
        <v>51</v>
      </c>
      <c r="E53" s="74">
        <v>23</v>
      </c>
      <c r="F53" s="74"/>
      <c r="G53" s="74"/>
      <c r="H53" s="98">
        <f>+I53+Q53</f>
        <v>74</v>
      </c>
      <c r="I53" s="98">
        <f>+SUM(J53:P53)</f>
        <v>38</v>
      </c>
      <c r="J53" s="74">
        <v>16</v>
      </c>
      <c r="K53" s="74"/>
      <c r="L53" s="74">
        <v>22</v>
      </c>
      <c r="M53" s="74"/>
      <c r="N53" s="74"/>
      <c r="O53" s="74"/>
      <c r="P53" s="74"/>
      <c r="Q53" s="74">
        <v>36</v>
      </c>
      <c r="R53" s="99">
        <f t="shared" si="6"/>
        <v>58</v>
      </c>
      <c r="S53" s="93">
        <f t="shared" si="2"/>
        <v>0.42105263157894735</v>
      </c>
      <c r="T53" s="117">
        <v>17</v>
      </c>
      <c r="U53" s="118"/>
      <c r="V53" s="105"/>
    </row>
    <row r="54" spans="1:22" s="55" customFormat="1" ht="19.5" customHeight="1">
      <c r="A54" s="53" t="s">
        <v>26</v>
      </c>
      <c r="B54" s="54" t="s">
        <v>144</v>
      </c>
      <c r="C54" s="98">
        <f>+D54+E54</f>
        <v>137</v>
      </c>
      <c r="D54" s="74">
        <v>96</v>
      </c>
      <c r="E54" s="74">
        <v>41</v>
      </c>
      <c r="F54" s="74"/>
      <c r="G54" s="74"/>
      <c r="H54" s="98">
        <f>+I54+Q54</f>
        <v>137</v>
      </c>
      <c r="I54" s="98">
        <f>+SUM(J54:P54)</f>
        <v>74</v>
      </c>
      <c r="J54" s="74">
        <v>22</v>
      </c>
      <c r="K54" s="74"/>
      <c r="L54" s="74">
        <v>52</v>
      </c>
      <c r="M54" s="74"/>
      <c r="N54" s="74"/>
      <c r="O54" s="74"/>
      <c r="P54" s="74"/>
      <c r="Q54" s="74">
        <v>63</v>
      </c>
      <c r="R54" s="99">
        <f t="shared" si="6"/>
        <v>115</v>
      </c>
      <c r="S54" s="93">
        <f t="shared" si="2"/>
        <v>0.2972972972972973</v>
      </c>
      <c r="T54" s="117">
        <v>22</v>
      </c>
      <c r="U54" s="118"/>
      <c r="V54" s="105"/>
    </row>
    <row r="55" spans="1:22" s="55" customFormat="1" ht="19.5" customHeight="1">
      <c r="A55" s="53">
        <v>3</v>
      </c>
      <c r="B55" s="54" t="s">
        <v>145</v>
      </c>
      <c r="C55" s="98">
        <f>+D55+E55</f>
        <v>119</v>
      </c>
      <c r="D55" s="74">
        <v>75</v>
      </c>
      <c r="E55" s="74">
        <v>44</v>
      </c>
      <c r="F55" s="74"/>
      <c r="G55" s="74"/>
      <c r="H55" s="98">
        <f>+I55+Q55</f>
        <v>119</v>
      </c>
      <c r="I55" s="98">
        <f>+SUM(J55:P55)</f>
        <v>70</v>
      </c>
      <c r="J55" s="74">
        <v>23</v>
      </c>
      <c r="K55" s="74"/>
      <c r="L55" s="74">
        <v>47</v>
      </c>
      <c r="M55" s="74"/>
      <c r="N55" s="74"/>
      <c r="O55" s="74"/>
      <c r="P55" s="74"/>
      <c r="Q55" s="74">
        <v>49</v>
      </c>
      <c r="R55" s="99">
        <f t="shared" si="6"/>
        <v>96</v>
      </c>
      <c r="S55" s="93">
        <f t="shared" si="2"/>
        <v>0.32857142857142857</v>
      </c>
      <c r="T55" s="117">
        <v>16</v>
      </c>
      <c r="U55" s="118"/>
      <c r="V55" s="105"/>
    </row>
    <row r="56" spans="1:22" s="55" customFormat="1" ht="19.5" customHeight="1">
      <c r="A56" s="53">
        <v>4</v>
      </c>
      <c r="B56" s="54" t="s">
        <v>146</v>
      </c>
      <c r="C56" s="98">
        <f>+D56+E56</f>
        <v>116</v>
      </c>
      <c r="D56" s="74">
        <v>74</v>
      </c>
      <c r="E56" s="74">
        <v>42</v>
      </c>
      <c r="F56" s="74"/>
      <c r="G56" s="74"/>
      <c r="H56" s="98">
        <f>+I56+Q56</f>
        <v>116</v>
      </c>
      <c r="I56" s="98">
        <f>+SUM(J56:P56)</f>
        <v>67</v>
      </c>
      <c r="J56" s="74">
        <v>33</v>
      </c>
      <c r="K56" s="74"/>
      <c r="L56" s="74">
        <v>34</v>
      </c>
      <c r="M56" s="74"/>
      <c r="N56" s="74"/>
      <c r="O56" s="74"/>
      <c r="P56" s="74"/>
      <c r="Q56" s="74">
        <v>49</v>
      </c>
      <c r="R56" s="99">
        <f>+SUM(L56:Q56)</f>
        <v>83</v>
      </c>
      <c r="S56" s="93">
        <f>+SUM(J56:K56)/I56</f>
        <v>0.4925373134328358</v>
      </c>
      <c r="T56" s="117">
        <v>27</v>
      </c>
      <c r="U56" s="118"/>
      <c r="V56" s="105"/>
    </row>
    <row r="57" spans="1:22" s="55" customFormat="1" ht="19.5" customHeight="1">
      <c r="A57" s="53">
        <v>5</v>
      </c>
      <c r="B57" s="54" t="s">
        <v>147</v>
      </c>
      <c r="C57" s="98">
        <f>+D57+E57</f>
        <v>126</v>
      </c>
      <c r="D57" s="74">
        <v>82</v>
      </c>
      <c r="E57" s="74">
        <v>44</v>
      </c>
      <c r="F57" s="74">
        <v>1</v>
      </c>
      <c r="G57" s="74"/>
      <c r="H57" s="98">
        <f>+I57+Q57</f>
        <v>125</v>
      </c>
      <c r="I57" s="98">
        <f>+SUM(J57:P57)</f>
        <v>71</v>
      </c>
      <c r="J57" s="74">
        <v>38</v>
      </c>
      <c r="K57" s="74">
        <v>1</v>
      </c>
      <c r="L57" s="74">
        <v>31</v>
      </c>
      <c r="M57" s="74"/>
      <c r="N57" s="74">
        <v>1</v>
      </c>
      <c r="O57" s="74"/>
      <c r="P57" s="74"/>
      <c r="Q57" s="74">
        <v>54</v>
      </c>
      <c r="R57" s="99">
        <f t="shared" si="6"/>
        <v>86</v>
      </c>
      <c r="S57" s="93">
        <f t="shared" si="2"/>
        <v>0.5492957746478874</v>
      </c>
      <c r="T57" s="117">
        <v>32</v>
      </c>
      <c r="U57" s="118"/>
      <c r="V57" s="105"/>
    </row>
    <row r="58" spans="1:21" s="52" customFormat="1" ht="19.5" customHeight="1">
      <c r="A58" s="50">
        <v>7</v>
      </c>
      <c r="B58" s="51" t="s">
        <v>98</v>
      </c>
      <c r="C58" s="95">
        <f>+SUM(C59:C62)</f>
        <v>547</v>
      </c>
      <c r="D58" s="95">
        <f aca="true" t="shared" si="15" ref="D58:U58">+SUM(D59:D62)</f>
        <v>251</v>
      </c>
      <c r="E58" s="95">
        <f t="shared" si="15"/>
        <v>296</v>
      </c>
      <c r="F58" s="95">
        <f t="shared" si="15"/>
        <v>2</v>
      </c>
      <c r="G58" s="95">
        <f t="shared" si="15"/>
        <v>0</v>
      </c>
      <c r="H58" s="95">
        <f t="shared" si="15"/>
        <v>545</v>
      </c>
      <c r="I58" s="95">
        <f t="shared" si="15"/>
        <v>371</v>
      </c>
      <c r="J58" s="95">
        <f t="shared" si="15"/>
        <v>234</v>
      </c>
      <c r="K58" s="95">
        <f t="shared" si="15"/>
        <v>0</v>
      </c>
      <c r="L58" s="95">
        <f t="shared" si="15"/>
        <v>137</v>
      </c>
      <c r="M58" s="95">
        <f t="shared" si="15"/>
        <v>0</v>
      </c>
      <c r="N58" s="95">
        <f t="shared" si="15"/>
        <v>0</v>
      </c>
      <c r="O58" s="95">
        <f t="shared" si="15"/>
        <v>0</v>
      </c>
      <c r="P58" s="95">
        <f t="shared" si="15"/>
        <v>0</v>
      </c>
      <c r="Q58" s="95">
        <f t="shared" si="15"/>
        <v>174</v>
      </c>
      <c r="R58" s="99">
        <f t="shared" si="6"/>
        <v>311</v>
      </c>
      <c r="S58" s="93">
        <f t="shared" si="2"/>
        <v>0.6307277628032345</v>
      </c>
      <c r="T58" s="95">
        <f t="shared" si="15"/>
        <v>137</v>
      </c>
      <c r="U58" s="95">
        <f t="shared" si="15"/>
        <v>0</v>
      </c>
    </row>
    <row r="59" spans="1:21" s="55" customFormat="1" ht="19.5" customHeight="1">
      <c r="A59" s="53">
        <v>1</v>
      </c>
      <c r="B59" s="54" t="s">
        <v>134</v>
      </c>
      <c r="C59" s="97">
        <f>+D59+E59</f>
        <v>46</v>
      </c>
      <c r="D59" s="74">
        <v>12</v>
      </c>
      <c r="E59" s="74">
        <v>34</v>
      </c>
      <c r="F59" s="74">
        <v>0</v>
      </c>
      <c r="G59" s="74"/>
      <c r="H59" s="97">
        <f>+I59+Q59</f>
        <v>46</v>
      </c>
      <c r="I59" s="97">
        <f>+SUM(J59:P59)</f>
        <v>41</v>
      </c>
      <c r="J59" s="74">
        <v>25</v>
      </c>
      <c r="K59" s="74">
        <v>0</v>
      </c>
      <c r="L59" s="74">
        <v>16</v>
      </c>
      <c r="M59" s="74">
        <v>0</v>
      </c>
      <c r="N59" s="74">
        <v>0</v>
      </c>
      <c r="O59" s="74">
        <v>0</v>
      </c>
      <c r="P59" s="74">
        <v>0</v>
      </c>
      <c r="Q59" s="74">
        <v>5</v>
      </c>
      <c r="R59" s="99">
        <f t="shared" si="6"/>
        <v>21</v>
      </c>
      <c r="S59" s="93">
        <f t="shared" si="2"/>
        <v>0.6097560975609756</v>
      </c>
      <c r="T59" s="102">
        <v>3</v>
      </c>
      <c r="U59" s="101"/>
    </row>
    <row r="60" spans="1:21" s="55" customFormat="1" ht="19.5" customHeight="1">
      <c r="A60" s="53">
        <v>2</v>
      </c>
      <c r="B60" s="54" t="s">
        <v>135</v>
      </c>
      <c r="C60" s="97">
        <f>+D60+E60</f>
        <v>149</v>
      </c>
      <c r="D60" s="74">
        <v>66</v>
      </c>
      <c r="E60" s="74">
        <v>83</v>
      </c>
      <c r="F60" s="74">
        <v>1</v>
      </c>
      <c r="G60" s="74"/>
      <c r="H60" s="97">
        <f>+I60+Q60</f>
        <v>148</v>
      </c>
      <c r="I60" s="97">
        <f>+SUM(J60:P60)</f>
        <v>96</v>
      </c>
      <c r="J60" s="74">
        <v>66</v>
      </c>
      <c r="K60" s="74">
        <v>0</v>
      </c>
      <c r="L60" s="74">
        <v>30</v>
      </c>
      <c r="M60" s="74">
        <v>0</v>
      </c>
      <c r="N60" s="74">
        <v>0</v>
      </c>
      <c r="O60" s="74">
        <v>0</v>
      </c>
      <c r="P60" s="74">
        <v>0</v>
      </c>
      <c r="Q60" s="74">
        <v>52</v>
      </c>
      <c r="R60" s="99">
        <f t="shared" si="6"/>
        <v>82</v>
      </c>
      <c r="S60" s="93">
        <f t="shared" si="2"/>
        <v>0.6875</v>
      </c>
      <c r="T60" s="102">
        <v>45</v>
      </c>
      <c r="U60" s="101"/>
    </row>
    <row r="61" spans="1:21" s="55" customFormat="1" ht="19.5" customHeight="1">
      <c r="A61" s="53">
        <v>3</v>
      </c>
      <c r="B61" s="54" t="s">
        <v>136</v>
      </c>
      <c r="C61" s="97">
        <f>+D61+E61</f>
        <v>160</v>
      </c>
      <c r="D61" s="74">
        <v>72</v>
      </c>
      <c r="E61" s="74">
        <v>88</v>
      </c>
      <c r="F61" s="74">
        <v>1</v>
      </c>
      <c r="G61" s="74"/>
      <c r="H61" s="97">
        <f>+I61+Q61</f>
        <v>159</v>
      </c>
      <c r="I61" s="97">
        <f>+SUM(J61:P61)</f>
        <v>112</v>
      </c>
      <c r="J61" s="74">
        <v>76</v>
      </c>
      <c r="K61" s="74">
        <v>0</v>
      </c>
      <c r="L61" s="74">
        <v>36</v>
      </c>
      <c r="M61" s="74">
        <v>0</v>
      </c>
      <c r="N61" s="74">
        <v>0</v>
      </c>
      <c r="O61" s="74">
        <v>0</v>
      </c>
      <c r="P61" s="74">
        <v>0</v>
      </c>
      <c r="Q61" s="74">
        <v>47</v>
      </c>
      <c r="R61" s="99">
        <f t="shared" si="6"/>
        <v>83</v>
      </c>
      <c r="S61" s="93">
        <f t="shared" si="2"/>
        <v>0.6785714285714286</v>
      </c>
      <c r="T61" s="102">
        <v>34</v>
      </c>
      <c r="U61" s="101"/>
    </row>
    <row r="62" spans="1:21" s="55" customFormat="1" ht="19.5" customHeight="1">
      <c r="A62" s="53">
        <v>4</v>
      </c>
      <c r="B62" s="54" t="s">
        <v>137</v>
      </c>
      <c r="C62" s="97">
        <f>+D62+E62</f>
        <v>192</v>
      </c>
      <c r="D62" s="74">
        <v>101</v>
      </c>
      <c r="E62" s="74">
        <v>91</v>
      </c>
      <c r="F62" s="74">
        <v>0</v>
      </c>
      <c r="G62" s="74"/>
      <c r="H62" s="97">
        <f>+I62+Q62</f>
        <v>192</v>
      </c>
      <c r="I62" s="97">
        <f>+SUM(J62:P62)</f>
        <v>122</v>
      </c>
      <c r="J62" s="74">
        <v>67</v>
      </c>
      <c r="K62" s="74">
        <v>0</v>
      </c>
      <c r="L62" s="74">
        <v>55</v>
      </c>
      <c r="M62" s="74">
        <v>0</v>
      </c>
      <c r="N62" s="74">
        <v>0</v>
      </c>
      <c r="O62" s="74">
        <v>0</v>
      </c>
      <c r="P62" s="74">
        <v>0</v>
      </c>
      <c r="Q62" s="74">
        <v>70</v>
      </c>
      <c r="R62" s="99">
        <f t="shared" si="6"/>
        <v>125</v>
      </c>
      <c r="S62" s="93">
        <f t="shared" si="2"/>
        <v>0.5491803278688525</v>
      </c>
      <c r="T62" s="102">
        <v>55</v>
      </c>
      <c r="U62" s="101"/>
    </row>
    <row r="63" spans="1:21" s="52" customFormat="1" ht="19.5" customHeight="1">
      <c r="A63" s="50">
        <v>8</v>
      </c>
      <c r="B63" s="51" t="s">
        <v>99</v>
      </c>
      <c r="C63" s="95">
        <f>+SUM(C64:C67)</f>
        <v>543</v>
      </c>
      <c r="D63" s="95">
        <f aca="true" t="shared" si="16" ref="D63:U63">+SUM(D64:D67)</f>
        <v>303</v>
      </c>
      <c r="E63" s="95">
        <f t="shared" si="16"/>
        <v>240</v>
      </c>
      <c r="F63" s="95">
        <f t="shared" si="16"/>
        <v>2</v>
      </c>
      <c r="G63" s="95">
        <f t="shared" si="16"/>
        <v>0</v>
      </c>
      <c r="H63" s="95">
        <f t="shared" si="16"/>
        <v>541</v>
      </c>
      <c r="I63" s="95">
        <f t="shared" si="16"/>
        <v>357</v>
      </c>
      <c r="J63" s="95">
        <f t="shared" si="16"/>
        <v>209</v>
      </c>
      <c r="K63" s="95">
        <f t="shared" si="16"/>
        <v>6</v>
      </c>
      <c r="L63" s="95">
        <f t="shared" si="16"/>
        <v>142</v>
      </c>
      <c r="M63" s="95">
        <f t="shared" si="16"/>
        <v>0</v>
      </c>
      <c r="N63" s="95">
        <f t="shared" si="16"/>
        <v>0</v>
      </c>
      <c r="O63" s="95">
        <f t="shared" si="16"/>
        <v>0</v>
      </c>
      <c r="P63" s="95">
        <f t="shared" si="16"/>
        <v>0</v>
      </c>
      <c r="Q63" s="95">
        <f t="shared" si="16"/>
        <v>184</v>
      </c>
      <c r="R63" s="99">
        <f t="shared" si="6"/>
        <v>326</v>
      </c>
      <c r="S63" s="93">
        <f t="shared" si="2"/>
        <v>0.6022408963585434</v>
      </c>
      <c r="T63" s="95">
        <f t="shared" si="16"/>
        <v>0</v>
      </c>
      <c r="U63" s="95">
        <f t="shared" si="16"/>
        <v>0</v>
      </c>
    </row>
    <row r="64" spans="1:21" s="55" customFormat="1" ht="19.5" customHeight="1">
      <c r="A64" s="75" t="s">
        <v>25</v>
      </c>
      <c r="B64" s="57" t="s">
        <v>100</v>
      </c>
      <c r="C64" s="97">
        <f>+D64+E64</f>
        <v>180</v>
      </c>
      <c r="D64" s="74">
        <v>109</v>
      </c>
      <c r="E64" s="47">
        <v>71</v>
      </c>
      <c r="F64" s="73">
        <v>2</v>
      </c>
      <c r="G64" s="47"/>
      <c r="H64" s="97">
        <f>+I64+Q64</f>
        <v>178</v>
      </c>
      <c r="I64" s="97">
        <f>+SUM(J64:P64)</f>
        <v>103</v>
      </c>
      <c r="J64" s="47">
        <v>64</v>
      </c>
      <c r="K64" s="47">
        <v>2</v>
      </c>
      <c r="L64" s="47">
        <v>37</v>
      </c>
      <c r="M64" s="47">
        <v>0</v>
      </c>
      <c r="N64" s="73">
        <v>0</v>
      </c>
      <c r="O64" s="47">
        <v>0</v>
      </c>
      <c r="P64" s="47">
        <v>0</v>
      </c>
      <c r="Q64" s="47">
        <v>75</v>
      </c>
      <c r="R64" s="99">
        <f t="shared" si="6"/>
        <v>112</v>
      </c>
      <c r="S64" s="93">
        <f t="shared" si="2"/>
        <v>0.6407766990291263</v>
      </c>
      <c r="T64" s="102" t="s">
        <v>149</v>
      </c>
      <c r="U64" s="101"/>
    </row>
    <row r="65" spans="1:21" s="55" customFormat="1" ht="19.5" customHeight="1">
      <c r="A65" s="75" t="s">
        <v>26</v>
      </c>
      <c r="B65" s="57" t="s">
        <v>101</v>
      </c>
      <c r="C65" s="97">
        <f>+D65+E65</f>
        <v>142</v>
      </c>
      <c r="D65" s="74">
        <v>69</v>
      </c>
      <c r="E65" s="47">
        <v>73</v>
      </c>
      <c r="F65" s="73">
        <v>0</v>
      </c>
      <c r="G65" s="47"/>
      <c r="H65" s="97">
        <f>+I65+Q65</f>
        <v>142</v>
      </c>
      <c r="I65" s="97">
        <f>+SUM(J65:P65)</f>
        <v>95</v>
      </c>
      <c r="J65" s="47">
        <v>62</v>
      </c>
      <c r="K65" s="47">
        <v>0</v>
      </c>
      <c r="L65" s="47">
        <v>33</v>
      </c>
      <c r="M65" s="47">
        <v>0</v>
      </c>
      <c r="N65" s="73">
        <v>0</v>
      </c>
      <c r="O65" s="47">
        <v>0</v>
      </c>
      <c r="P65" s="47">
        <v>0</v>
      </c>
      <c r="Q65" s="47">
        <v>47</v>
      </c>
      <c r="R65" s="99">
        <f t="shared" si="6"/>
        <v>80</v>
      </c>
      <c r="S65" s="93">
        <f t="shared" si="2"/>
        <v>0.6526315789473685</v>
      </c>
      <c r="T65" s="102" t="s">
        <v>150</v>
      </c>
      <c r="U65" s="101"/>
    </row>
    <row r="66" spans="1:21" s="55" customFormat="1" ht="19.5" customHeight="1">
      <c r="A66" s="58" t="s">
        <v>27</v>
      </c>
      <c r="B66" s="59" t="s">
        <v>107</v>
      </c>
      <c r="C66" s="97">
        <f>+D66+E66</f>
        <v>151</v>
      </c>
      <c r="D66" s="47">
        <v>102</v>
      </c>
      <c r="E66" s="47">
        <v>49</v>
      </c>
      <c r="F66" s="73">
        <v>0</v>
      </c>
      <c r="G66" s="47"/>
      <c r="H66" s="97">
        <f>+I66+Q66</f>
        <v>151</v>
      </c>
      <c r="I66" s="97">
        <f>+SUM(J66:P66)</f>
        <v>103</v>
      </c>
      <c r="J66" s="47">
        <v>43</v>
      </c>
      <c r="K66" s="47">
        <v>1</v>
      </c>
      <c r="L66" s="47">
        <v>59</v>
      </c>
      <c r="M66" s="47">
        <v>0</v>
      </c>
      <c r="N66" s="73">
        <v>0</v>
      </c>
      <c r="O66" s="47">
        <v>0</v>
      </c>
      <c r="P66" s="47">
        <v>0</v>
      </c>
      <c r="Q66" s="47">
        <v>48</v>
      </c>
      <c r="R66" s="99">
        <f t="shared" si="6"/>
        <v>107</v>
      </c>
      <c r="S66" s="93">
        <f t="shared" si="2"/>
        <v>0.42718446601941745</v>
      </c>
      <c r="T66" s="102" t="s">
        <v>151</v>
      </c>
      <c r="U66" s="101"/>
    </row>
    <row r="67" spans="1:21" s="55" customFormat="1" ht="19.5" customHeight="1">
      <c r="A67" s="58" t="s">
        <v>34</v>
      </c>
      <c r="B67" s="59" t="s">
        <v>102</v>
      </c>
      <c r="C67" s="97">
        <f>+D67+E67</f>
        <v>70</v>
      </c>
      <c r="D67" s="47">
        <v>23</v>
      </c>
      <c r="E67" s="47">
        <v>47</v>
      </c>
      <c r="F67" s="73">
        <v>0</v>
      </c>
      <c r="G67" s="47"/>
      <c r="H67" s="97">
        <f>+I67+Q67</f>
        <v>70</v>
      </c>
      <c r="I67" s="97">
        <f>+SUM(J67:P67)</f>
        <v>56</v>
      </c>
      <c r="J67" s="47">
        <v>40</v>
      </c>
      <c r="K67" s="47">
        <v>3</v>
      </c>
      <c r="L67" s="47">
        <v>13</v>
      </c>
      <c r="M67" s="47">
        <v>0</v>
      </c>
      <c r="N67" s="73">
        <v>0</v>
      </c>
      <c r="O67" s="47">
        <v>0</v>
      </c>
      <c r="P67" s="47">
        <v>0</v>
      </c>
      <c r="Q67" s="47">
        <v>14</v>
      </c>
      <c r="R67" s="99">
        <f t="shared" si="6"/>
        <v>27</v>
      </c>
      <c r="S67" s="93">
        <f t="shared" si="2"/>
        <v>0.7678571428571429</v>
      </c>
      <c r="T67" s="102" t="s">
        <v>27</v>
      </c>
      <c r="U67" s="101"/>
    </row>
    <row r="68" spans="1:20" s="61" customFormat="1" ht="16.5" customHeight="1">
      <c r="A68" s="60"/>
      <c r="B68" s="60"/>
      <c r="C68" s="60"/>
      <c r="D68" s="60"/>
      <c r="E68" s="60"/>
      <c r="F68" s="60"/>
      <c r="G68" s="60"/>
      <c r="H68" s="60"/>
      <c r="I68" s="60"/>
      <c r="J68" s="60"/>
      <c r="K68" s="60"/>
      <c r="L68" s="60"/>
      <c r="M68" s="60"/>
      <c r="N68" s="164" t="str">
        <f>Sheet1!B7</f>
        <v>Thái Bình, ngày 03 tháng 02 năm 2020</v>
      </c>
      <c r="O68" s="164"/>
      <c r="P68" s="164"/>
      <c r="Q68" s="164"/>
      <c r="R68" s="164"/>
      <c r="S68" s="164"/>
      <c r="T68" s="113"/>
    </row>
    <row r="69" spans="1:20" s="64" customFormat="1" ht="19.5" customHeight="1">
      <c r="A69" s="62"/>
      <c r="B69" s="163" t="s">
        <v>3</v>
      </c>
      <c r="C69" s="163"/>
      <c r="D69" s="163"/>
      <c r="E69" s="163"/>
      <c r="F69" s="63"/>
      <c r="G69" s="63"/>
      <c r="H69" s="63"/>
      <c r="I69" s="63"/>
      <c r="J69" s="63"/>
      <c r="K69" s="63"/>
      <c r="L69" s="63"/>
      <c r="M69" s="63"/>
      <c r="N69" s="163" t="str">
        <f>Sheet1!B9</f>
        <v>CỤC TRƯỞNG</v>
      </c>
      <c r="O69" s="163"/>
      <c r="P69" s="163"/>
      <c r="Q69" s="163"/>
      <c r="R69" s="163"/>
      <c r="S69" s="163"/>
      <c r="T69" s="114"/>
    </row>
    <row r="70" spans="1:20" s="65" customFormat="1" ht="16.5">
      <c r="A70" s="76"/>
      <c r="B70" s="163"/>
      <c r="C70" s="163"/>
      <c r="D70" s="163"/>
      <c r="E70" s="163"/>
      <c r="F70" s="77"/>
      <c r="G70" s="77"/>
      <c r="H70" s="77"/>
      <c r="I70" s="77"/>
      <c r="J70" s="77"/>
      <c r="K70" s="77"/>
      <c r="L70" s="77"/>
      <c r="M70" s="77"/>
      <c r="N70" s="165"/>
      <c r="O70" s="165"/>
      <c r="P70" s="165"/>
      <c r="Q70" s="165"/>
      <c r="R70" s="165"/>
      <c r="S70" s="165"/>
      <c r="T70" s="165"/>
    </row>
    <row r="71" spans="1:20" s="65" customFormat="1" ht="16.5">
      <c r="A71" s="76"/>
      <c r="B71" s="163"/>
      <c r="C71" s="163"/>
      <c r="D71" s="163"/>
      <c r="E71" s="163"/>
      <c r="F71" s="77"/>
      <c r="G71" s="77"/>
      <c r="H71" s="77"/>
      <c r="I71" s="77"/>
      <c r="J71" s="77"/>
      <c r="K71" s="77"/>
      <c r="L71" s="77"/>
      <c r="M71" s="77"/>
      <c r="N71" s="165"/>
      <c r="O71" s="165"/>
      <c r="P71" s="165"/>
      <c r="Q71" s="165"/>
      <c r="R71" s="165"/>
      <c r="S71" s="165"/>
      <c r="T71" s="165"/>
    </row>
    <row r="72" spans="1:20" s="65" customFormat="1" ht="16.5">
      <c r="A72" s="76"/>
      <c r="B72" s="163"/>
      <c r="C72" s="163"/>
      <c r="D72" s="163"/>
      <c r="E72" s="163"/>
      <c r="F72" s="77"/>
      <c r="G72" s="77"/>
      <c r="H72" s="77"/>
      <c r="I72" s="77"/>
      <c r="J72" s="77"/>
      <c r="K72" s="77"/>
      <c r="L72" s="77"/>
      <c r="M72" s="77"/>
      <c r="N72" s="165"/>
      <c r="O72" s="165"/>
      <c r="P72" s="165"/>
      <c r="Q72" s="165"/>
      <c r="R72" s="165"/>
      <c r="S72" s="165"/>
      <c r="T72" s="165"/>
    </row>
    <row r="73" spans="1:20" s="65" customFormat="1" ht="15.75" customHeight="1">
      <c r="A73" s="78"/>
      <c r="B73" s="163"/>
      <c r="C73" s="163"/>
      <c r="D73" s="163"/>
      <c r="E73" s="163"/>
      <c r="F73" s="78"/>
      <c r="G73" s="78"/>
      <c r="H73" s="78"/>
      <c r="I73" s="78"/>
      <c r="J73" s="78"/>
      <c r="K73" s="78"/>
      <c r="L73" s="78"/>
      <c r="M73" s="78"/>
      <c r="N73" s="165"/>
      <c r="O73" s="165"/>
      <c r="P73" s="165"/>
      <c r="Q73" s="165"/>
      <c r="R73" s="165"/>
      <c r="S73" s="165"/>
      <c r="T73" s="165"/>
    </row>
    <row r="74" spans="1:20" s="65" customFormat="1" ht="16.5">
      <c r="A74" s="78"/>
      <c r="B74" s="163" t="str">
        <f>Sheet1!B5</f>
        <v>Hà Thành</v>
      </c>
      <c r="C74" s="163"/>
      <c r="D74" s="163"/>
      <c r="E74" s="163"/>
      <c r="F74" s="78"/>
      <c r="G74" s="78"/>
      <c r="H74" s="78"/>
      <c r="I74" s="78"/>
      <c r="J74" s="78"/>
      <c r="K74" s="78"/>
      <c r="L74" s="78"/>
      <c r="M74" s="78"/>
      <c r="N74" s="165" t="str">
        <f>Sheet1!B6</f>
        <v>Lê Thanh Tình</v>
      </c>
      <c r="O74" s="165"/>
      <c r="P74" s="165"/>
      <c r="Q74" s="165"/>
      <c r="R74" s="165"/>
      <c r="S74" s="165"/>
      <c r="T74" s="114"/>
    </row>
    <row r="75" spans="1:20" ht="15.75" customHeight="1">
      <c r="A75" s="79"/>
      <c r="B75" s="79"/>
      <c r="C75" s="79"/>
      <c r="D75" s="79"/>
      <c r="E75" s="79"/>
      <c r="F75" s="79"/>
      <c r="G75" s="79"/>
      <c r="H75" s="79"/>
      <c r="I75" s="79"/>
      <c r="J75" s="79"/>
      <c r="K75" s="79"/>
      <c r="L75" s="79"/>
      <c r="M75" s="79"/>
      <c r="N75" s="79"/>
      <c r="O75" s="79"/>
      <c r="P75" s="79"/>
      <c r="Q75" s="40"/>
      <c r="R75" s="40"/>
      <c r="S75" s="40"/>
      <c r="T75" s="115"/>
    </row>
    <row r="76" spans="1:20" ht="15.75">
      <c r="A76" s="40"/>
      <c r="B76" s="40"/>
      <c r="C76" s="40"/>
      <c r="D76" s="40"/>
      <c r="E76" s="40"/>
      <c r="F76" s="40"/>
      <c r="G76" s="40"/>
      <c r="H76" s="40"/>
      <c r="I76" s="40"/>
      <c r="J76" s="40"/>
      <c r="K76" s="40"/>
      <c r="L76" s="40"/>
      <c r="M76" s="40"/>
      <c r="N76" s="40"/>
      <c r="O76" s="40"/>
      <c r="P76" s="40"/>
      <c r="Q76" s="40"/>
      <c r="R76" s="40"/>
      <c r="S76" s="40"/>
      <c r="T76" s="115"/>
    </row>
    <row r="77" spans="1:20" ht="15.75">
      <c r="A77" s="40"/>
      <c r="B77" s="40"/>
      <c r="C77" s="40"/>
      <c r="D77" s="40"/>
      <c r="E77" s="40"/>
      <c r="F77" s="40"/>
      <c r="G77" s="40"/>
      <c r="H77" s="40"/>
      <c r="I77" s="40"/>
      <c r="J77" s="40"/>
      <c r="K77" s="40"/>
      <c r="L77" s="40"/>
      <c r="M77" s="40"/>
      <c r="N77" s="40"/>
      <c r="O77" s="40"/>
      <c r="P77" s="40"/>
      <c r="Q77" s="40"/>
      <c r="R77" s="40"/>
      <c r="S77" s="40"/>
      <c r="T77" s="115"/>
    </row>
    <row r="78" spans="1:20" ht="15.75">
      <c r="A78" s="40"/>
      <c r="B78" s="40"/>
      <c r="C78" s="40"/>
      <c r="D78" s="40"/>
      <c r="E78" s="40"/>
      <c r="F78" s="40"/>
      <c r="G78" s="40"/>
      <c r="H78" s="40"/>
      <c r="I78" s="40"/>
      <c r="J78" s="40"/>
      <c r="K78" s="40"/>
      <c r="L78" s="40"/>
      <c r="M78" s="40"/>
      <c r="N78" s="40"/>
      <c r="O78" s="40"/>
      <c r="P78" s="40"/>
      <c r="Q78" s="40"/>
      <c r="R78" s="40"/>
      <c r="S78" s="40"/>
      <c r="T78" s="115"/>
    </row>
  </sheetData>
  <sheetProtection/>
  <protectedRanges>
    <protectedRange password="C71F" sqref="D14:E17" name="Range1_3_1_1"/>
  </protectedRanges>
  <mergeCells count="47">
    <mergeCell ref="U6:U10"/>
    <mergeCell ref="N73:T73"/>
    <mergeCell ref="I7:P7"/>
    <mergeCell ref="K9:K10"/>
    <mergeCell ref="A11:B11"/>
    <mergeCell ref="J9:J10"/>
    <mergeCell ref="A12:B12"/>
    <mergeCell ref="A6:B10"/>
    <mergeCell ref="D9:D10"/>
    <mergeCell ref="N71:T71"/>
    <mergeCell ref="B72:E72"/>
    <mergeCell ref="D7:E8"/>
    <mergeCell ref="H7:H10"/>
    <mergeCell ref="I8:I10"/>
    <mergeCell ref="E9:E10"/>
    <mergeCell ref="B73:E73"/>
    <mergeCell ref="N72:T72"/>
    <mergeCell ref="H6:Q6"/>
    <mergeCell ref="O9:O10"/>
    <mergeCell ref="L9:L10"/>
    <mergeCell ref="N9:N10"/>
    <mergeCell ref="P9:P10"/>
    <mergeCell ref="N70:T70"/>
    <mergeCell ref="B74:E74"/>
    <mergeCell ref="N68:S68"/>
    <mergeCell ref="N69:S69"/>
    <mergeCell ref="N74:S74"/>
    <mergeCell ref="B70:E70"/>
    <mergeCell ref="R6:R10"/>
    <mergeCell ref="S6:S10"/>
    <mergeCell ref="C6:E6"/>
    <mergeCell ref="B71:E71"/>
    <mergeCell ref="B69:E69"/>
    <mergeCell ref="E1:O1"/>
    <mergeCell ref="E2:O2"/>
    <mergeCell ref="E3:O3"/>
    <mergeCell ref="F6:F10"/>
    <mergeCell ref="G6:G10"/>
    <mergeCell ref="T6:T10"/>
    <mergeCell ref="P4:S4"/>
    <mergeCell ref="M9:M10"/>
    <mergeCell ref="A2:D2"/>
    <mergeCell ref="A3:D3"/>
    <mergeCell ref="J8:P8"/>
    <mergeCell ref="P2:S2"/>
    <mergeCell ref="C7:C10"/>
    <mergeCell ref="Q7:Q10"/>
  </mergeCells>
  <printOptions/>
  <pageMargins left="0.25" right="0" top="0" bottom="0" header="0.511811023622047" footer="0.2755905511811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4"/>
  </sheetPr>
  <dimension ref="A1:W74"/>
  <sheetViews>
    <sheetView zoomScalePageLayoutView="0" workbookViewId="0" topLeftCell="A16">
      <selection activeCell="E25" sqref="E25:E30"/>
    </sheetView>
  </sheetViews>
  <sheetFormatPr defaultColWidth="9.00390625" defaultRowHeight="15.75"/>
  <cols>
    <col min="1" max="1" width="3.50390625" style="34" customWidth="1"/>
    <col min="2" max="2" width="14.875" style="34" customWidth="1"/>
    <col min="3" max="3" width="9.00390625" style="34" customWidth="1"/>
    <col min="4" max="4" width="7.75390625" style="34" customWidth="1"/>
    <col min="5" max="5" width="8.125" style="34" customWidth="1"/>
    <col min="6" max="6" width="5.50390625" style="34" customWidth="1"/>
    <col min="7" max="7" width="6.125" style="34" customWidth="1"/>
    <col min="8" max="8" width="8.75390625" style="34" customWidth="1"/>
    <col min="9" max="9" width="8.00390625" style="34" customWidth="1"/>
    <col min="10" max="10" width="6.875" style="34" customWidth="1"/>
    <col min="11" max="11" width="5.125" style="34" customWidth="1"/>
    <col min="12" max="12" width="4.50390625" style="34" customWidth="1"/>
    <col min="13" max="13" width="6.375" style="34" customWidth="1"/>
    <col min="14" max="14" width="4.75390625" style="34" customWidth="1"/>
    <col min="15" max="15" width="4.875" style="34" customWidth="1"/>
    <col min="16" max="16" width="5.00390625" style="34" customWidth="1"/>
    <col min="17" max="17" width="5.125" style="34" customWidth="1"/>
    <col min="18" max="18" width="9.25390625" style="34" customWidth="1"/>
    <col min="19" max="19" width="7.00390625" style="34" customWidth="1"/>
    <col min="20" max="20" width="4.25390625" style="34" customWidth="1"/>
    <col min="21" max="21" width="10.00390625" style="84" bestFit="1" customWidth="1"/>
    <col min="22" max="22" width="9.00390625" style="34" customWidth="1"/>
    <col min="23" max="23" width="9.375" style="34" bestFit="1" customWidth="1"/>
    <col min="24" max="16384" width="9.00390625" style="34" customWidth="1"/>
  </cols>
  <sheetData>
    <row r="1" spans="1:21" ht="20.25" customHeight="1">
      <c r="A1" s="33" t="s">
        <v>16</v>
      </c>
      <c r="B1" s="33"/>
      <c r="C1" s="33"/>
      <c r="E1" s="156" t="s">
        <v>72</v>
      </c>
      <c r="F1" s="156"/>
      <c r="G1" s="156"/>
      <c r="H1" s="156"/>
      <c r="I1" s="156"/>
      <c r="J1" s="156"/>
      <c r="K1" s="156"/>
      <c r="L1" s="156"/>
      <c r="M1" s="156"/>
      <c r="N1" s="156"/>
      <c r="O1" s="156"/>
      <c r="P1" s="156"/>
      <c r="Q1" s="35" t="s">
        <v>124</v>
      </c>
      <c r="R1" s="36"/>
      <c r="S1" s="36"/>
      <c r="T1" s="36"/>
      <c r="U1" s="80"/>
    </row>
    <row r="2" spans="1:21" ht="17.25" customHeight="1">
      <c r="A2" s="151" t="s">
        <v>76</v>
      </c>
      <c r="B2" s="151"/>
      <c r="C2" s="151"/>
      <c r="D2" s="151"/>
      <c r="E2" s="157" t="s">
        <v>20</v>
      </c>
      <c r="F2" s="157"/>
      <c r="G2" s="157"/>
      <c r="H2" s="157"/>
      <c r="I2" s="157"/>
      <c r="J2" s="157"/>
      <c r="K2" s="157"/>
      <c r="L2" s="157"/>
      <c r="M2" s="157"/>
      <c r="N2" s="157"/>
      <c r="O2" s="157"/>
      <c r="P2" s="157"/>
      <c r="Q2" s="153" t="str">
        <f>Sheet1!B4</f>
        <v>Cục THADS tỉnh Thái Bình</v>
      </c>
      <c r="R2" s="154"/>
      <c r="S2" s="154"/>
      <c r="T2" s="154"/>
      <c r="U2" s="81"/>
    </row>
    <row r="3" spans="1:21" ht="14.25" customHeight="1">
      <c r="A3" s="151" t="s">
        <v>77</v>
      </c>
      <c r="B3" s="151"/>
      <c r="C3" s="151"/>
      <c r="D3" s="151"/>
      <c r="E3" s="158" t="str">
        <f>Sheet1!B3</f>
        <v>04 tháng / năm 2020</v>
      </c>
      <c r="F3" s="158"/>
      <c r="G3" s="158"/>
      <c r="H3" s="158"/>
      <c r="I3" s="158"/>
      <c r="J3" s="158"/>
      <c r="K3" s="158"/>
      <c r="L3" s="158"/>
      <c r="M3" s="158"/>
      <c r="N3" s="158"/>
      <c r="O3" s="158"/>
      <c r="P3" s="158"/>
      <c r="Q3" s="36" t="s">
        <v>73</v>
      </c>
      <c r="R3" s="37"/>
      <c r="S3" s="36"/>
      <c r="T3" s="36"/>
      <c r="U3" s="80"/>
    </row>
    <row r="4" spans="1:21" ht="14.25" customHeight="1">
      <c r="A4" s="33" t="s">
        <v>59</v>
      </c>
      <c r="B4" s="33"/>
      <c r="C4" s="33"/>
      <c r="D4" s="33"/>
      <c r="E4" s="33"/>
      <c r="F4" s="33"/>
      <c r="G4" s="33"/>
      <c r="H4" s="33"/>
      <c r="I4" s="33"/>
      <c r="J4" s="33"/>
      <c r="K4" s="33"/>
      <c r="L4" s="33"/>
      <c r="M4" s="33"/>
      <c r="N4" s="33"/>
      <c r="O4" s="38"/>
      <c r="P4" s="38"/>
      <c r="Q4" s="162" t="s">
        <v>22</v>
      </c>
      <c r="R4" s="162"/>
      <c r="S4" s="162"/>
      <c r="T4" s="162"/>
      <c r="U4" s="81"/>
    </row>
    <row r="5" spans="2:21" ht="15" customHeight="1">
      <c r="B5" s="39"/>
      <c r="C5" s="39"/>
      <c r="Q5" s="181" t="s">
        <v>56</v>
      </c>
      <c r="R5" s="181"/>
      <c r="S5" s="181"/>
      <c r="T5" s="181"/>
      <c r="U5" s="80"/>
    </row>
    <row r="6" spans="1:22" s="40" customFormat="1" ht="22.5" customHeight="1">
      <c r="A6" s="176" t="s">
        <v>33</v>
      </c>
      <c r="B6" s="176"/>
      <c r="C6" s="166" t="s">
        <v>60</v>
      </c>
      <c r="D6" s="167"/>
      <c r="E6" s="167"/>
      <c r="F6" s="155" t="s">
        <v>51</v>
      </c>
      <c r="G6" s="155" t="s">
        <v>61</v>
      </c>
      <c r="H6" s="168" t="s">
        <v>52</v>
      </c>
      <c r="I6" s="168"/>
      <c r="J6" s="168"/>
      <c r="K6" s="168"/>
      <c r="L6" s="168"/>
      <c r="M6" s="168"/>
      <c r="N6" s="168"/>
      <c r="O6" s="168"/>
      <c r="P6" s="168"/>
      <c r="Q6" s="168"/>
      <c r="R6" s="168"/>
      <c r="S6" s="182" t="s">
        <v>62</v>
      </c>
      <c r="T6" s="179" t="s">
        <v>74</v>
      </c>
      <c r="U6" s="159" t="s">
        <v>140</v>
      </c>
      <c r="V6" s="184" t="s">
        <v>141</v>
      </c>
    </row>
    <row r="7" spans="1:22" s="36" customFormat="1" ht="16.5" customHeight="1">
      <c r="A7" s="176"/>
      <c r="B7" s="176"/>
      <c r="C7" s="152" t="s">
        <v>24</v>
      </c>
      <c r="D7" s="152" t="s">
        <v>5</v>
      </c>
      <c r="E7" s="155"/>
      <c r="F7" s="155"/>
      <c r="G7" s="155"/>
      <c r="H7" s="155" t="s">
        <v>18</v>
      </c>
      <c r="I7" s="152" t="s">
        <v>53</v>
      </c>
      <c r="J7" s="152"/>
      <c r="K7" s="152"/>
      <c r="L7" s="152"/>
      <c r="M7" s="152"/>
      <c r="N7" s="152"/>
      <c r="O7" s="152"/>
      <c r="P7" s="152"/>
      <c r="Q7" s="152"/>
      <c r="R7" s="155" t="s">
        <v>64</v>
      </c>
      <c r="S7" s="183"/>
      <c r="T7" s="180"/>
      <c r="U7" s="160"/>
      <c r="V7" s="185"/>
    </row>
    <row r="8" spans="1:22" s="40" customFormat="1" ht="15.75" customHeight="1">
      <c r="A8" s="176"/>
      <c r="B8" s="176"/>
      <c r="C8" s="155"/>
      <c r="D8" s="155"/>
      <c r="E8" s="155"/>
      <c r="F8" s="155"/>
      <c r="G8" s="155"/>
      <c r="H8" s="155"/>
      <c r="I8" s="155" t="s">
        <v>18</v>
      </c>
      <c r="J8" s="152" t="s">
        <v>5</v>
      </c>
      <c r="K8" s="152"/>
      <c r="L8" s="152"/>
      <c r="M8" s="152"/>
      <c r="N8" s="152"/>
      <c r="O8" s="152"/>
      <c r="P8" s="152"/>
      <c r="Q8" s="152"/>
      <c r="R8" s="155"/>
      <c r="S8" s="183"/>
      <c r="T8" s="180"/>
      <c r="U8" s="160"/>
      <c r="V8" s="185"/>
    </row>
    <row r="9" spans="1:22" s="40" customFormat="1" ht="15.75" customHeight="1">
      <c r="A9" s="176"/>
      <c r="B9" s="176"/>
      <c r="C9" s="155"/>
      <c r="D9" s="152" t="s">
        <v>65</v>
      </c>
      <c r="E9" s="152" t="s">
        <v>66</v>
      </c>
      <c r="F9" s="155"/>
      <c r="G9" s="155"/>
      <c r="H9" s="155"/>
      <c r="I9" s="155"/>
      <c r="J9" s="152" t="s">
        <v>67</v>
      </c>
      <c r="K9" s="152" t="s">
        <v>68</v>
      </c>
      <c r="L9" s="152" t="s">
        <v>57</v>
      </c>
      <c r="M9" s="155" t="s">
        <v>54</v>
      </c>
      <c r="N9" s="155" t="s">
        <v>69</v>
      </c>
      <c r="O9" s="155" t="s">
        <v>55</v>
      </c>
      <c r="P9" s="155" t="s">
        <v>70</v>
      </c>
      <c r="Q9" s="155" t="s">
        <v>71</v>
      </c>
      <c r="R9" s="155"/>
      <c r="S9" s="183"/>
      <c r="T9" s="180"/>
      <c r="U9" s="160"/>
      <c r="V9" s="185"/>
    </row>
    <row r="10" spans="1:22" s="40" customFormat="1" ht="67.5" customHeight="1">
      <c r="A10" s="176"/>
      <c r="B10" s="176"/>
      <c r="C10" s="155"/>
      <c r="D10" s="155"/>
      <c r="E10" s="155"/>
      <c r="F10" s="155"/>
      <c r="G10" s="155"/>
      <c r="H10" s="155"/>
      <c r="I10" s="155"/>
      <c r="J10" s="152"/>
      <c r="K10" s="152"/>
      <c r="L10" s="152"/>
      <c r="M10" s="155"/>
      <c r="N10" s="155"/>
      <c r="O10" s="155" t="s">
        <v>55</v>
      </c>
      <c r="P10" s="155" t="s">
        <v>70</v>
      </c>
      <c r="Q10" s="155" t="s">
        <v>71</v>
      </c>
      <c r="R10" s="155"/>
      <c r="S10" s="183"/>
      <c r="T10" s="180"/>
      <c r="U10" s="161"/>
      <c r="V10" s="186"/>
    </row>
    <row r="11" spans="1:22" ht="11.25" customHeight="1">
      <c r="A11" s="172" t="s">
        <v>4</v>
      </c>
      <c r="B11" s="173"/>
      <c r="C11" s="41">
        <v>1</v>
      </c>
      <c r="D11" s="41">
        <v>2</v>
      </c>
      <c r="E11" s="41">
        <v>3</v>
      </c>
      <c r="F11" s="41">
        <v>4</v>
      </c>
      <c r="G11" s="41">
        <v>5</v>
      </c>
      <c r="H11" s="41">
        <v>6</v>
      </c>
      <c r="I11" s="41">
        <v>7</v>
      </c>
      <c r="J11" s="41">
        <v>8</v>
      </c>
      <c r="K11" s="41">
        <v>9</v>
      </c>
      <c r="L11" s="41">
        <v>10</v>
      </c>
      <c r="M11" s="41">
        <v>11</v>
      </c>
      <c r="N11" s="41">
        <v>12</v>
      </c>
      <c r="O11" s="41">
        <v>13</v>
      </c>
      <c r="P11" s="41">
        <v>14</v>
      </c>
      <c r="Q11" s="41">
        <v>15</v>
      </c>
      <c r="R11" s="41">
        <v>16</v>
      </c>
      <c r="S11" s="90">
        <v>17</v>
      </c>
      <c r="T11" s="90">
        <v>18</v>
      </c>
      <c r="U11" s="82"/>
      <c r="V11" s="100"/>
    </row>
    <row r="12" spans="1:22" s="42" customFormat="1" ht="18.75" customHeight="1">
      <c r="A12" s="177" t="s">
        <v>17</v>
      </c>
      <c r="B12" s="178"/>
      <c r="C12" s="85">
        <f aca="true" t="shared" si="0" ref="C12:S12">+C13+C23</f>
        <v>1254710907</v>
      </c>
      <c r="D12" s="85">
        <f t="shared" si="0"/>
        <v>1131964035</v>
      </c>
      <c r="E12" s="85">
        <f t="shared" si="0"/>
        <v>122746872</v>
      </c>
      <c r="F12" s="85">
        <f t="shared" si="0"/>
        <v>20216148</v>
      </c>
      <c r="G12" s="85">
        <f t="shared" si="0"/>
        <v>0</v>
      </c>
      <c r="H12" s="85">
        <f t="shared" si="0"/>
        <v>1234494759</v>
      </c>
      <c r="I12" s="85">
        <f t="shared" si="0"/>
        <v>299209122</v>
      </c>
      <c r="J12" s="85">
        <f t="shared" si="0"/>
        <v>44926879</v>
      </c>
      <c r="K12" s="85">
        <f t="shared" si="0"/>
        <v>2000721</v>
      </c>
      <c r="L12" s="85">
        <f t="shared" si="0"/>
        <v>0</v>
      </c>
      <c r="M12" s="85">
        <f t="shared" si="0"/>
        <v>251501372</v>
      </c>
      <c r="N12" s="85">
        <f t="shared" si="0"/>
        <v>570913</v>
      </c>
      <c r="O12" s="85">
        <f t="shared" si="0"/>
        <v>48350</v>
      </c>
      <c r="P12" s="85">
        <f t="shared" si="0"/>
        <v>0</v>
      </c>
      <c r="Q12" s="85">
        <f t="shared" si="0"/>
        <v>160887</v>
      </c>
      <c r="R12" s="85">
        <f t="shared" si="0"/>
        <v>935285637</v>
      </c>
      <c r="S12" s="85">
        <f t="shared" si="0"/>
        <v>1187567159</v>
      </c>
      <c r="T12" s="108">
        <f>+SUM(J12:L12)/I12</f>
        <v>0.15683880119136206</v>
      </c>
      <c r="U12" s="85">
        <f>+U13+U23</f>
        <v>323341058</v>
      </c>
      <c r="V12" s="85">
        <f>+V13+V23</f>
        <v>570913</v>
      </c>
    </row>
    <row r="13" spans="1:22" s="42" customFormat="1" ht="18.75" customHeight="1">
      <c r="A13" s="43" t="s">
        <v>0</v>
      </c>
      <c r="B13" s="44" t="s">
        <v>50</v>
      </c>
      <c r="C13" s="87">
        <f aca="true" t="shared" si="1" ref="C13:S13">+SUM(C14:C22)</f>
        <v>491027555</v>
      </c>
      <c r="D13" s="87">
        <f t="shared" si="1"/>
        <v>489213853</v>
      </c>
      <c r="E13" s="87">
        <f t="shared" si="1"/>
        <v>1813702</v>
      </c>
      <c r="F13" s="87">
        <f t="shared" si="1"/>
        <v>40325</v>
      </c>
      <c r="G13" s="87">
        <f t="shared" si="1"/>
        <v>0</v>
      </c>
      <c r="H13" s="87">
        <f t="shared" si="1"/>
        <v>490987230</v>
      </c>
      <c r="I13" s="87">
        <f t="shared" si="1"/>
        <v>90773020</v>
      </c>
      <c r="J13" s="87">
        <f t="shared" si="1"/>
        <v>32210409</v>
      </c>
      <c r="K13" s="87">
        <f t="shared" si="1"/>
        <v>15300</v>
      </c>
      <c r="L13" s="87">
        <f t="shared" si="1"/>
        <v>0</v>
      </c>
      <c r="M13" s="87">
        <f t="shared" si="1"/>
        <v>58547311</v>
      </c>
      <c r="N13" s="87">
        <f t="shared" si="1"/>
        <v>0</v>
      </c>
      <c r="O13" s="87">
        <f t="shared" si="1"/>
        <v>0</v>
      </c>
      <c r="P13" s="87">
        <f t="shared" si="1"/>
        <v>0</v>
      </c>
      <c r="Q13" s="87">
        <f t="shared" si="1"/>
        <v>0</v>
      </c>
      <c r="R13" s="87">
        <f t="shared" si="1"/>
        <v>400214210</v>
      </c>
      <c r="S13" s="87">
        <f t="shared" si="1"/>
        <v>458761521</v>
      </c>
      <c r="T13" s="108">
        <f aca="true" t="shared" si="2" ref="T13:T67">+SUM(J13:L13)/I13</f>
        <v>0.3550141771200297</v>
      </c>
      <c r="U13" s="87">
        <f>+SUM(U14:U22)</f>
        <v>7751659</v>
      </c>
      <c r="V13" s="87">
        <f>+SUM(V14:V22)</f>
        <v>0</v>
      </c>
    </row>
    <row r="14" spans="1:22" s="42" customFormat="1" ht="18.75" customHeight="1">
      <c r="A14" s="45">
        <v>1</v>
      </c>
      <c r="B14" s="46" t="s">
        <v>78</v>
      </c>
      <c r="C14" s="88">
        <f aca="true" t="shared" si="3" ref="C14:C27">+SUM(D14:E14)</f>
        <v>64630856</v>
      </c>
      <c r="D14" s="48">
        <v>64492145</v>
      </c>
      <c r="E14" s="48">
        <v>138711</v>
      </c>
      <c r="F14" s="48">
        <v>3825</v>
      </c>
      <c r="G14" s="48" t="s">
        <v>148</v>
      </c>
      <c r="H14" s="88">
        <f aca="true" t="shared" si="4" ref="H14:H62">+I14+R14</f>
        <v>64627031</v>
      </c>
      <c r="I14" s="88">
        <f aca="true" t="shared" si="5" ref="I14:I65">+SUM(J14:Q14)</f>
        <v>344494</v>
      </c>
      <c r="J14" s="49">
        <v>153461</v>
      </c>
      <c r="K14" s="49" t="s">
        <v>148</v>
      </c>
      <c r="L14" s="49" t="s">
        <v>148</v>
      </c>
      <c r="M14" s="49">
        <v>191033</v>
      </c>
      <c r="N14" s="49" t="s">
        <v>148</v>
      </c>
      <c r="O14" s="49" t="s">
        <v>148</v>
      </c>
      <c r="P14" s="49" t="s">
        <v>148</v>
      </c>
      <c r="Q14" s="49" t="s">
        <v>148</v>
      </c>
      <c r="R14" s="49">
        <v>64282537</v>
      </c>
      <c r="S14" s="89">
        <f>+SUM(M14:R14)</f>
        <v>64473570</v>
      </c>
      <c r="T14" s="86">
        <f t="shared" si="2"/>
        <v>0.44546784559382746</v>
      </c>
      <c r="U14" s="102">
        <v>0</v>
      </c>
      <c r="V14" s="103"/>
    </row>
    <row r="15" spans="1:22" s="42" customFormat="1" ht="18.75" customHeight="1">
      <c r="A15" s="45">
        <v>2</v>
      </c>
      <c r="B15" s="46" t="s">
        <v>103</v>
      </c>
      <c r="C15" s="88">
        <f t="shared" si="3"/>
        <v>207547401</v>
      </c>
      <c r="D15" s="48">
        <v>207344079</v>
      </c>
      <c r="E15" s="48">
        <v>203322</v>
      </c>
      <c r="F15" s="48" t="s">
        <v>148</v>
      </c>
      <c r="G15" s="48" t="s">
        <v>148</v>
      </c>
      <c r="H15" s="88">
        <f t="shared" si="4"/>
        <v>207547401</v>
      </c>
      <c r="I15" s="88">
        <f t="shared" si="5"/>
        <v>81557821</v>
      </c>
      <c r="J15" s="49">
        <v>31163642</v>
      </c>
      <c r="K15" s="49" t="s">
        <v>148</v>
      </c>
      <c r="L15" s="49" t="s">
        <v>148</v>
      </c>
      <c r="M15" s="49">
        <v>50394179</v>
      </c>
      <c r="N15" s="49" t="s">
        <v>148</v>
      </c>
      <c r="O15" s="49" t="s">
        <v>148</v>
      </c>
      <c r="P15" s="49" t="s">
        <v>148</v>
      </c>
      <c r="Q15" s="49" t="s">
        <v>148</v>
      </c>
      <c r="R15" s="49">
        <v>125989580</v>
      </c>
      <c r="S15" s="89">
        <f aca="true" t="shared" si="6" ref="S15:S22">+SUM(M15:R15)</f>
        <v>176383759</v>
      </c>
      <c r="T15" s="86">
        <f t="shared" si="2"/>
        <v>0.38210488727990904</v>
      </c>
      <c r="U15" s="102">
        <v>0</v>
      </c>
      <c r="V15" s="103"/>
    </row>
    <row r="16" spans="1:22" s="42" customFormat="1" ht="18.75" customHeight="1">
      <c r="A16" s="45">
        <v>3</v>
      </c>
      <c r="B16" s="46" t="s">
        <v>127</v>
      </c>
      <c r="C16" s="88">
        <f t="shared" si="3"/>
        <v>7245393</v>
      </c>
      <c r="D16" s="48">
        <v>6985995</v>
      </c>
      <c r="E16" s="48">
        <v>259398</v>
      </c>
      <c r="F16" s="48" t="s">
        <v>148</v>
      </c>
      <c r="G16" s="48" t="s">
        <v>148</v>
      </c>
      <c r="H16" s="88">
        <f>+I16+R16</f>
        <v>7245393</v>
      </c>
      <c r="I16" s="88">
        <f>+SUM(J16:Q16)</f>
        <v>1423786</v>
      </c>
      <c r="J16" s="49">
        <v>72787</v>
      </c>
      <c r="K16" s="49" t="s">
        <v>148</v>
      </c>
      <c r="L16" s="49" t="s">
        <v>148</v>
      </c>
      <c r="M16" s="49">
        <v>1350999</v>
      </c>
      <c r="N16" s="49" t="s">
        <v>148</v>
      </c>
      <c r="O16" s="49" t="s">
        <v>148</v>
      </c>
      <c r="P16" s="49" t="s">
        <v>148</v>
      </c>
      <c r="Q16" s="49" t="s">
        <v>148</v>
      </c>
      <c r="R16" s="49">
        <v>5821607</v>
      </c>
      <c r="S16" s="89">
        <f t="shared" si="6"/>
        <v>7172606</v>
      </c>
      <c r="T16" s="86">
        <f t="shared" si="2"/>
        <v>0.05112214897463523</v>
      </c>
      <c r="U16" s="102">
        <v>269533</v>
      </c>
      <c r="V16" s="103"/>
    </row>
    <row r="17" spans="1:22" s="42" customFormat="1" ht="18.75" customHeight="1">
      <c r="A17" s="45">
        <v>4</v>
      </c>
      <c r="B17" s="46" t="s">
        <v>79</v>
      </c>
      <c r="C17" s="88">
        <f t="shared" si="3"/>
        <v>559480</v>
      </c>
      <c r="D17" s="48">
        <v>535219</v>
      </c>
      <c r="E17" s="48">
        <v>24261</v>
      </c>
      <c r="F17" s="48" t="s">
        <v>148</v>
      </c>
      <c r="G17" s="48" t="s">
        <v>148</v>
      </c>
      <c r="H17" s="88">
        <f>+I17+R17</f>
        <v>559480</v>
      </c>
      <c r="I17" s="88">
        <f>+SUM(J17:Q17)</f>
        <v>264943</v>
      </c>
      <c r="J17" s="49">
        <v>33781</v>
      </c>
      <c r="K17" s="49">
        <v>10200</v>
      </c>
      <c r="L17" s="49" t="s">
        <v>148</v>
      </c>
      <c r="M17" s="49">
        <v>220962</v>
      </c>
      <c r="N17" s="49" t="s">
        <v>148</v>
      </c>
      <c r="O17" s="49" t="s">
        <v>148</v>
      </c>
      <c r="P17" s="49" t="s">
        <v>148</v>
      </c>
      <c r="Q17" s="49" t="s">
        <v>148</v>
      </c>
      <c r="R17" s="49">
        <v>294537</v>
      </c>
      <c r="S17" s="89">
        <f t="shared" si="6"/>
        <v>515499</v>
      </c>
      <c r="T17" s="86">
        <f>+SUM(J17:L17)/I17</f>
        <v>0.16600174377130175</v>
      </c>
      <c r="U17" s="102">
        <v>52201</v>
      </c>
      <c r="V17" s="103"/>
    </row>
    <row r="18" spans="1:22" s="42" customFormat="1" ht="18.75" customHeight="1">
      <c r="A18" s="45">
        <v>5</v>
      </c>
      <c r="B18" s="46" t="s">
        <v>128</v>
      </c>
      <c r="C18" s="88">
        <f t="shared" si="3"/>
        <v>9307607</v>
      </c>
      <c r="D18" s="48">
        <v>8695026</v>
      </c>
      <c r="E18" s="48">
        <v>612581</v>
      </c>
      <c r="F18" s="48" t="s">
        <v>148</v>
      </c>
      <c r="G18" s="48" t="s">
        <v>148</v>
      </c>
      <c r="H18" s="88">
        <f>+I18+R18</f>
        <v>9307607</v>
      </c>
      <c r="I18" s="88">
        <f>+SUM(J18:Q18)</f>
        <v>728670</v>
      </c>
      <c r="J18" s="49">
        <v>278408</v>
      </c>
      <c r="K18" s="49" t="s">
        <v>148</v>
      </c>
      <c r="L18" s="49" t="s">
        <v>148</v>
      </c>
      <c r="M18" s="49">
        <v>450262</v>
      </c>
      <c r="N18" s="49" t="s">
        <v>148</v>
      </c>
      <c r="O18" s="49" t="s">
        <v>148</v>
      </c>
      <c r="P18" s="49" t="s">
        <v>148</v>
      </c>
      <c r="Q18" s="49" t="s">
        <v>148</v>
      </c>
      <c r="R18" s="49">
        <v>8578937</v>
      </c>
      <c r="S18" s="89">
        <f t="shared" si="6"/>
        <v>9029199</v>
      </c>
      <c r="T18" s="86">
        <f t="shared" si="2"/>
        <v>0.3820769346892283</v>
      </c>
      <c r="U18" s="102">
        <v>7363610</v>
      </c>
      <c r="V18" s="103"/>
    </row>
    <row r="19" spans="1:22" s="42" customFormat="1" ht="18.75" customHeight="1">
      <c r="A19" s="45">
        <v>6</v>
      </c>
      <c r="B19" s="46" t="s">
        <v>83</v>
      </c>
      <c r="C19" s="88">
        <f t="shared" si="3"/>
        <v>194562973</v>
      </c>
      <c r="D19" s="48">
        <v>194479315</v>
      </c>
      <c r="E19" s="48">
        <v>83658</v>
      </c>
      <c r="F19" s="48" t="s">
        <v>148</v>
      </c>
      <c r="G19" s="48" t="s">
        <v>148</v>
      </c>
      <c r="H19" s="88">
        <f>+I19+R19</f>
        <v>194562973</v>
      </c>
      <c r="I19" s="88">
        <f>+SUM(J19:Q19)</f>
        <v>358578</v>
      </c>
      <c r="J19" s="49">
        <v>26375</v>
      </c>
      <c r="K19" s="49">
        <v>5100</v>
      </c>
      <c r="L19" s="49" t="s">
        <v>148</v>
      </c>
      <c r="M19" s="49">
        <v>327103</v>
      </c>
      <c r="N19" s="49" t="s">
        <v>148</v>
      </c>
      <c r="O19" s="49" t="s">
        <v>148</v>
      </c>
      <c r="P19" s="49" t="s">
        <v>148</v>
      </c>
      <c r="Q19" s="49" t="s">
        <v>148</v>
      </c>
      <c r="R19" s="49">
        <v>194204395</v>
      </c>
      <c r="S19" s="89">
        <f t="shared" si="6"/>
        <v>194531498</v>
      </c>
      <c r="T19" s="86">
        <f t="shared" si="2"/>
        <v>0.0877772757949456</v>
      </c>
      <c r="U19" s="102">
        <v>39500</v>
      </c>
      <c r="V19" s="103"/>
    </row>
    <row r="20" spans="1:22" s="42" customFormat="1" ht="18.75" customHeight="1">
      <c r="A20" s="45">
        <v>7</v>
      </c>
      <c r="B20" s="46" t="s">
        <v>129</v>
      </c>
      <c r="C20" s="88">
        <f t="shared" si="3"/>
        <v>800949</v>
      </c>
      <c r="D20" s="48">
        <v>356337</v>
      </c>
      <c r="E20" s="48">
        <v>444612</v>
      </c>
      <c r="F20" s="48">
        <v>36500</v>
      </c>
      <c r="G20" s="48" t="s">
        <v>148</v>
      </c>
      <c r="H20" s="88">
        <f t="shared" si="4"/>
        <v>764449</v>
      </c>
      <c r="I20" s="88">
        <f t="shared" si="5"/>
        <v>657699</v>
      </c>
      <c r="J20" s="49">
        <v>36212</v>
      </c>
      <c r="K20" s="49" t="s">
        <v>148</v>
      </c>
      <c r="L20" s="49" t="s">
        <v>148</v>
      </c>
      <c r="M20" s="49">
        <v>621487</v>
      </c>
      <c r="N20" s="49" t="s">
        <v>148</v>
      </c>
      <c r="O20" s="49" t="s">
        <v>148</v>
      </c>
      <c r="P20" s="49" t="s">
        <v>148</v>
      </c>
      <c r="Q20" s="49" t="s">
        <v>148</v>
      </c>
      <c r="R20" s="49">
        <v>106750</v>
      </c>
      <c r="S20" s="89">
        <f t="shared" si="6"/>
        <v>728237</v>
      </c>
      <c r="T20" s="86">
        <f t="shared" si="2"/>
        <v>0.0550586210409321</v>
      </c>
      <c r="U20" s="102">
        <v>15750</v>
      </c>
      <c r="V20" s="103"/>
    </row>
    <row r="21" spans="1:22" s="42" customFormat="1" ht="18.75" customHeight="1">
      <c r="A21" s="45">
        <v>8</v>
      </c>
      <c r="B21" s="46" t="s">
        <v>130</v>
      </c>
      <c r="C21" s="88">
        <f t="shared" si="3"/>
        <v>5864069</v>
      </c>
      <c r="D21" s="48">
        <v>5817114</v>
      </c>
      <c r="E21" s="48">
        <v>46955</v>
      </c>
      <c r="F21" s="48" t="s">
        <v>148</v>
      </c>
      <c r="G21" s="48" t="s">
        <v>148</v>
      </c>
      <c r="H21" s="88">
        <f t="shared" si="4"/>
        <v>5864069</v>
      </c>
      <c r="I21" s="88">
        <f t="shared" si="5"/>
        <v>5396677</v>
      </c>
      <c r="J21" s="49">
        <v>445538</v>
      </c>
      <c r="K21" s="49" t="s">
        <v>148</v>
      </c>
      <c r="L21" s="49" t="s">
        <v>148</v>
      </c>
      <c r="M21" s="49">
        <v>4951139</v>
      </c>
      <c r="N21" s="49" t="s">
        <v>148</v>
      </c>
      <c r="O21" s="49" t="s">
        <v>148</v>
      </c>
      <c r="P21" s="49" t="s">
        <v>148</v>
      </c>
      <c r="Q21" s="49" t="s">
        <v>148</v>
      </c>
      <c r="R21" s="49">
        <v>467392</v>
      </c>
      <c r="S21" s="89">
        <f t="shared" si="6"/>
        <v>5418531</v>
      </c>
      <c r="T21" s="86">
        <f t="shared" si="2"/>
        <v>0.08255784068603698</v>
      </c>
      <c r="U21" s="102">
        <v>11065</v>
      </c>
      <c r="V21" s="103"/>
    </row>
    <row r="22" spans="1:22" s="42" customFormat="1" ht="18.75" customHeight="1">
      <c r="A22" s="45">
        <v>9</v>
      </c>
      <c r="B22" s="46" t="s">
        <v>85</v>
      </c>
      <c r="C22" s="88">
        <f>+SUM(D22:E22)</f>
        <v>508827</v>
      </c>
      <c r="D22" s="48">
        <v>508623</v>
      </c>
      <c r="E22" s="48">
        <v>204</v>
      </c>
      <c r="F22" s="48" t="s">
        <v>148</v>
      </c>
      <c r="G22" s="48" t="s">
        <v>148</v>
      </c>
      <c r="H22" s="88">
        <f t="shared" si="4"/>
        <v>508827</v>
      </c>
      <c r="I22" s="88">
        <f t="shared" si="5"/>
        <v>40352</v>
      </c>
      <c r="J22" s="49">
        <v>205</v>
      </c>
      <c r="K22" s="49" t="s">
        <v>148</v>
      </c>
      <c r="L22" s="49" t="s">
        <v>148</v>
      </c>
      <c r="M22" s="49">
        <v>40147</v>
      </c>
      <c r="N22" s="49" t="s">
        <v>148</v>
      </c>
      <c r="O22" s="49" t="s">
        <v>148</v>
      </c>
      <c r="P22" s="49" t="s">
        <v>148</v>
      </c>
      <c r="Q22" s="49" t="s">
        <v>148</v>
      </c>
      <c r="R22" s="49">
        <v>468475</v>
      </c>
      <c r="S22" s="89">
        <f t="shared" si="6"/>
        <v>508622</v>
      </c>
      <c r="T22" s="86">
        <f t="shared" si="2"/>
        <v>0.005080293417922284</v>
      </c>
      <c r="U22" s="102">
        <v>0</v>
      </c>
      <c r="V22" s="103"/>
    </row>
    <row r="23" spans="1:22" s="42" customFormat="1" ht="18.75" customHeight="1">
      <c r="A23" s="43" t="s">
        <v>1</v>
      </c>
      <c r="B23" s="44" t="s">
        <v>10</v>
      </c>
      <c r="C23" s="87">
        <f aca="true" t="shared" si="7" ref="C23:S23">+C24+C31+C36+C40+C46+C52+C58+C63</f>
        <v>763683352</v>
      </c>
      <c r="D23" s="87">
        <f t="shared" si="7"/>
        <v>642750182</v>
      </c>
      <c r="E23" s="87">
        <f t="shared" si="7"/>
        <v>120933170</v>
      </c>
      <c r="F23" s="87">
        <f t="shared" si="7"/>
        <v>20175823</v>
      </c>
      <c r="G23" s="87">
        <f t="shared" si="7"/>
        <v>0</v>
      </c>
      <c r="H23" s="87">
        <f t="shared" si="7"/>
        <v>743507529</v>
      </c>
      <c r="I23" s="87">
        <f t="shared" si="7"/>
        <v>208436102</v>
      </c>
      <c r="J23" s="87">
        <f t="shared" si="7"/>
        <v>12716470</v>
      </c>
      <c r="K23" s="87">
        <f t="shared" si="7"/>
        <v>1985421</v>
      </c>
      <c r="L23" s="87">
        <f t="shared" si="7"/>
        <v>0</v>
      </c>
      <c r="M23" s="87">
        <f t="shared" si="7"/>
        <v>192954061</v>
      </c>
      <c r="N23" s="87">
        <f t="shared" si="7"/>
        <v>570913</v>
      </c>
      <c r="O23" s="87">
        <f t="shared" si="7"/>
        <v>48350</v>
      </c>
      <c r="P23" s="87">
        <f t="shared" si="7"/>
        <v>0</v>
      </c>
      <c r="Q23" s="87">
        <f t="shared" si="7"/>
        <v>160887</v>
      </c>
      <c r="R23" s="87">
        <f t="shared" si="7"/>
        <v>535071427</v>
      </c>
      <c r="S23" s="87">
        <f t="shared" si="7"/>
        <v>728805638</v>
      </c>
      <c r="T23" s="108">
        <f t="shared" si="2"/>
        <v>0.07053428297176657</v>
      </c>
      <c r="U23" s="87">
        <f>+U24+U31+U36+U40+U46+U52+U58+U63</f>
        <v>315589399</v>
      </c>
      <c r="V23" s="87">
        <f>+V24+V31+V36+V40+V46+V52+V58+V63</f>
        <v>570913</v>
      </c>
    </row>
    <row r="24" spans="1:22" s="52" customFormat="1" ht="18.75" customHeight="1">
      <c r="A24" s="50">
        <v>1</v>
      </c>
      <c r="B24" s="51" t="s">
        <v>80</v>
      </c>
      <c r="C24" s="121">
        <f aca="true" t="shared" si="8" ref="C24:R24">+SUM(C25:C30)</f>
        <v>113069339</v>
      </c>
      <c r="D24" s="121">
        <f t="shared" si="8"/>
        <v>82547754</v>
      </c>
      <c r="E24" s="121">
        <f t="shared" si="8"/>
        <v>30521585</v>
      </c>
      <c r="F24" s="121">
        <f t="shared" si="8"/>
        <v>1681585</v>
      </c>
      <c r="G24" s="121">
        <f t="shared" si="8"/>
        <v>0</v>
      </c>
      <c r="H24" s="121">
        <f t="shared" si="8"/>
        <v>111387754</v>
      </c>
      <c r="I24" s="121">
        <f t="shared" si="8"/>
        <v>66831002</v>
      </c>
      <c r="J24" s="121">
        <f t="shared" si="8"/>
        <v>4582449</v>
      </c>
      <c r="K24" s="121">
        <f t="shared" si="8"/>
        <v>0</v>
      </c>
      <c r="L24" s="121">
        <f t="shared" si="8"/>
        <v>0</v>
      </c>
      <c r="M24" s="121">
        <f>+SUM(M25:M30)</f>
        <v>62202453</v>
      </c>
      <c r="N24" s="121">
        <f t="shared" si="8"/>
        <v>0</v>
      </c>
      <c r="O24" s="121">
        <f t="shared" si="8"/>
        <v>46100</v>
      </c>
      <c r="P24" s="121">
        <f t="shared" si="8"/>
        <v>0</v>
      </c>
      <c r="Q24" s="121">
        <f t="shared" si="8"/>
        <v>0</v>
      </c>
      <c r="R24" s="121">
        <f t="shared" si="8"/>
        <v>44556752</v>
      </c>
      <c r="S24" s="91">
        <f aca="true" t="shared" si="9" ref="S24:S35">+SUM(M24:R24)</f>
        <v>106805305</v>
      </c>
      <c r="T24" s="108">
        <f t="shared" si="2"/>
        <v>0.06856771352911932</v>
      </c>
      <c r="U24" s="121">
        <f>+SUM(U25:U30)</f>
        <v>25968453</v>
      </c>
      <c r="V24" s="121">
        <f>+SUM(V25:V30)</f>
        <v>0</v>
      </c>
    </row>
    <row r="25" spans="1:23" s="55" customFormat="1" ht="18.75" customHeight="1">
      <c r="A25" s="53">
        <v>1</v>
      </c>
      <c r="B25" s="54" t="s">
        <v>81</v>
      </c>
      <c r="C25" s="88">
        <f>+SUM(D25:E25)</f>
        <v>6645827</v>
      </c>
      <c r="D25" s="47">
        <v>5674901</v>
      </c>
      <c r="E25" s="47">
        <v>970926</v>
      </c>
      <c r="F25" s="47">
        <v>86600</v>
      </c>
      <c r="G25" s="47">
        <v>0</v>
      </c>
      <c r="H25" s="88">
        <f t="shared" si="4"/>
        <v>6559227</v>
      </c>
      <c r="I25" s="88">
        <f t="shared" si="5"/>
        <v>1822743</v>
      </c>
      <c r="J25" s="47">
        <v>391761</v>
      </c>
      <c r="K25" s="47">
        <v>0</v>
      </c>
      <c r="L25" s="47">
        <v>0</v>
      </c>
      <c r="M25" s="47">
        <v>1430982</v>
      </c>
      <c r="N25" s="47">
        <v>0</v>
      </c>
      <c r="O25" s="47">
        <v>0</v>
      </c>
      <c r="P25" s="47">
        <v>0</v>
      </c>
      <c r="Q25" s="47">
        <v>0</v>
      </c>
      <c r="R25" s="47">
        <v>4736484</v>
      </c>
      <c r="S25" s="89">
        <f t="shared" si="9"/>
        <v>6167466</v>
      </c>
      <c r="T25" s="86">
        <f t="shared" si="2"/>
        <v>0.2149293674423657</v>
      </c>
      <c r="U25" s="102">
        <v>423441</v>
      </c>
      <c r="V25" s="103"/>
      <c r="W25" s="105">
        <f>+R25-U25</f>
        <v>4313043</v>
      </c>
    </row>
    <row r="26" spans="1:23" s="55" customFormat="1" ht="18.75" customHeight="1">
      <c r="A26" s="53">
        <v>2</v>
      </c>
      <c r="B26" s="54" t="s">
        <v>106</v>
      </c>
      <c r="C26" s="88">
        <f>+SUM(D26:E26)</f>
        <v>25839277</v>
      </c>
      <c r="D26" s="47">
        <v>12259046</v>
      </c>
      <c r="E26" s="47">
        <v>13580231</v>
      </c>
      <c r="F26" s="47">
        <v>400</v>
      </c>
      <c r="G26" s="47">
        <v>0</v>
      </c>
      <c r="H26" s="88">
        <f t="shared" si="4"/>
        <v>25838877</v>
      </c>
      <c r="I26" s="88">
        <f t="shared" si="5"/>
        <v>18067975</v>
      </c>
      <c r="J26" s="47">
        <v>93190</v>
      </c>
      <c r="K26" s="47">
        <v>0</v>
      </c>
      <c r="L26" s="47">
        <v>0</v>
      </c>
      <c r="M26" s="47">
        <v>17974785</v>
      </c>
      <c r="N26" s="47">
        <v>0</v>
      </c>
      <c r="O26" s="47">
        <v>0</v>
      </c>
      <c r="P26" s="47">
        <v>0</v>
      </c>
      <c r="Q26" s="47">
        <v>0</v>
      </c>
      <c r="R26" s="47">
        <v>7770902</v>
      </c>
      <c r="S26" s="89">
        <f t="shared" si="9"/>
        <v>25745687</v>
      </c>
      <c r="T26" s="86">
        <f t="shared" si="2"/>
        <v>0.0051577445729253</v>
      </c>
      <c r="U26" s="102">
        <v>3168331</v>
      </c>
      <c r="V26" s="103"/>
      <c r="W26" s="105">
        <f>+R26-U26</f>
        <v>4602571</v>
      </c>
    </row>
    <row r="27" spans="1:23" s="55" customFormat="1" ht="18.75" customHeight="1">
      <c r="A27" s="53">
        <v>3</v>
      </c>
      <c r="B27" s="54" t="s">
        <v>93</v>
      </c>
      <c r="C27" s="88">
        <f t="shared" si="3"/>
        <v>14716440</v>
      </c>
      <c r="D27" s="47">
        <v>13019965</v>
      </c>
      <c r="E27" s="47">
        <v>1696475</v>
      </c>
      <c r="F27" s="47">
        <v>300</v>
      </c>
      <c r="G27" s="47">
        <v>0</v>
      </c>
      <c r="H27" s="88">
        <f t="shared" si="4"/>
        <v>14716140</v>
      </c>
      <c r="I27" s="88">
        <f t="shared" si="5"/>
        <v>10013110</v>
      </c>
      <c r="J27" s="47">
        <v>924562</v>
      </c>
      <c r="K27" s="47">
        <v>0</v>
      </c>
      <c r="L27" s="47">
        <v>0</v>
      </c>
      <c r="M27" s="47">
        <v>9088548</v>
      </c>
      <c r="N27" s="47">
        <v>0</v>
      </c>
      <c r="O27" s="47">
        <v>0</v>
      </c>
      <c r="P27" s="47">
        <v>0</v>
      </c>
      <c r="Q27" s="47">
        <v>0</v>
      </c>
      <c r="R27" s="47">
        <v>4703030</v>
      </c>
      <c r="S27" s="89">
        <f t="shared" si="9"/>
        <v>13791578</v>
      </c>
      <c r="T27" s="86">
        <f t="shared" si="2"/>
        <v>0.09233514862015897</v>
      </c>
      <c r="U27" s="102">
        <v>467378</v>
      </c>
      <c r="V27" s="103"/>
      <c r="W27" s="105">
        <f>+R27-U27</f>
        <v>4235652</v>
      </c>
    </row>
    <row r="28" spans="1:23" s="55" customFormat="1" ht="18.75" customHeight="1">
      <c r="A28" s="53">
        <v>4</v>
      </c>
      <c r="B28" s="54" t="s">
        <v>105</v>
      </c>
      <c r="C28" s="88">
        <f>+SUM(D28:E28)</f>
        <v>25134765</v>
      </c>
      <c r="D28" s="47">
        <v>22560720</v>
      </c>
      <c r="E28" s="47">
        <v>2574045</v>
      </c>
      <c r="F28" s="47">
        <v>18000</v>
      </c>
      <c r="G28" s="47">
        <v>0</v>
      </c>
      <c r="H28" s="88">
        <f t="shared" si="4"/>
        <v>25116765</v>
      </c>
      <c r="I28" s="88">
        <f t="shared" si="5"/>
        <v>4277711</v>
      </c>
      <c r="J28" s="47">
        <v>90683</v>
      </c>
      <c r="K28" s="47">
        <v>0</v>
      </c>
      <c r="L28" s="47">
        <v>0</v>
      </c>
      <c r="M28" s="47">
        <v>4187028</v>
      </c>
      <c r="N28" s="47">
        <v>0</v>
      </c>
      <c r="O28" s="47">
        <v>0</v>
      </c>
      <c r="P28" s="47">
        <v>0</v>
      </c>
      <c r="Q28" s="47">
        <v>0</v>
      </c>
      <c r="R28" s="47">
        <v>20839054</v>
      </c>
      <c r="S28" s="89">
        <f t="shared" si="9"/>
        <v>25026082</v>
      </c>
      <c r="T28" s="86">
        <f t="shared" si="2"/>
        <v>0.02119895430055934</v>
      </c>
      <c r="U28" s="102">
        <v>19007411</v>
      </c>
      <c r="V28" s="103"/>
      <c r="W28" s="105">
        <f>+R28-U28</f>
        <v>1831643</v>
      </c>
    </row>
    <row r="29" spans="1:23" s="55" customFormat="1" ht="18.75" customHeight="1">
      <c r="A29" s="53">
        <v>5</v>
      </c>
      <c r="B29" s="54" t="s">
        <v>82</v>
      </c>
      <c r="C29" s="88">
        <f>+SUM(D29:E29)</f>
        <v>14289598</v>
      </c>
      <c r="D29" s="47">
        <v>13328510</v>
      </c>
      <c r="E29" s="47">
        <v>961088</v>
      </c>
      <c r="F29" s="47">
        <v>1433585</v>
      </c>
      <c r="G29" s="47">
        <v>0</v>
      </c>
      <c r="H29" s="88">
        <f t="shared" si="4"/>
        <v>12856013</v>
      </c>
      <c r="I29" s="88">
        <f t="shared" si="5"/>
        <v>7502586</v>
      </c>
      <c r="J29" s="47">
        <v>605373</v>
      </c>
      <c r="K29" s="47">
        <v>0</v>
      </c>
      <c r="L29" s="47">
        <v>0</v>
      </c>
      <c r="M29" s="47">
        <v>6851113</v>
      </c>
      <c r="N29" s="47">
        <v>0</v>
      </c>
      <c r="O29" s="47">
        <v>46100</v>
      </c>
      <c r="P29" s="47">
        <v>0</v>
      </c>
      <c r="Q29" s="47">
        <v>0</v>
      </c>
      <c r="R29" s="47">
        <v>5353427</v>
      </c>
      <c r="S29" s="89">
        <f t="shared" si="9"/>
        <v>12250640</v>
      </c>
      <c r="T29" s="86">
        <f t="shared" si="2"/>
        <v>0.08068857857810627</v>
      </c>
      <c r="U29" s="102">
        <v>2224328</v>
      </c>
      <c r="V29" s="103"/>
      <c r="W29" s="105">
        <f>+R29-U29</f>
        <v>3129099</v>
      </c>
    </row>
    <row r="30" spans="1:23" s="55" customFormat="1" ht="18.75" customHeight="1">
      <c r="A30" s="53">
        <v>6</v>
      </c>
      <c r="B30" s="54" t="s">
        <v>131</v>
      </c>
      <c r="C30" s="88">
        <f>+SUM(D30:E30)</f>
        <v>26443432</v>
      </c>
      <c r="D30" s="47">
        <v>15704612</v>
      </c>
      <c r="E30" s="47">
        <v>10738820</v>
      </c>
      <c r="F30" s="47">
        <v>142700</v>
      </c>
      <c r="G30" s="47">
        <v>0</v>
      </c>
      <c r="H30" s="88">
        <f>+I30+R30</f>
        <v>26300732</v>
      </c>
      <c r="I30" s="88">
        <f t="shared" si="5"/>
        <v>25146877</v>
      </c>
      <c r="J30" s="47">
        <v>2476880</v>
      </c>
      <c r="K30" s="47">
        <v>0</v>
      </c>
      <c r="L30" s="47">
        <v>0</v>
      </c>
      <c r="M30" s="47">
        <v>22669997</v>
      </c>
      <c r="N30" s="47">
        <v>0</v>
      </c>
      <c r="O30" s="47">
        <v>0</v>
      </c>
      <c r="P30" s="47">
        <v>0</v>
      </c>
      <c r="Q30" s="47">
        <v>0</v>
      </c>
      <c r="R30" s="47">
        <v>1153855</v>
      </c>
      <c r="S30" s="89">
        <f t="shared" si="9"/>
        <v>23823852</v>
      </c>
      <c r="T30" s="86">
        <f t="shared" si="2"/>
        <v>0.0984965250356933</v>
      </c>
      <c r="U30" s="102">
        <v>677564</v>
      </c>
      <c r="V30" s="103"/>
      <c r="W30" s="105">
        <f>+R30-U30</f>
        <v>476291</v>
      </c>
    </row>
    <row r="31" spans="1:22" s="52" customFormat="1" ht="18.75" customHeight="1">
      <c r="A31" s="50">
        <v>2</v>
      </c>
      <c r="B31" s="51" t="s">
        <v>84</v>
      </c>
      <c r="C31" s="87">
        <f aca="true" t="shared" si="10" ref="C31:R31">+SUM(C32:C35)</f>
        <v>23650093</v>
      </c>
      <c r="D31" s="87">
        <f t="shared" si="10"/>
        <v>17791222</v>
      </c>
      <c r="E31" s="87">
        <f t="shared" si="10"/>
        <v>5858871</v>
      </c>
      <c r="F31" s="87">
        <f t="shared" si="10"/>
        <v>600</v>
      </c>
      <c r="G31" s="87">
        <f t="shared" si="10"/>
        <v>0</v>
      </c>
      <c r="H31" s="87">
        <f t="shared" si="10"/>
        <v>23649493</v>
      </c>
      <c r="I31" s="87">
        <f t="shared" si="10"/>
        <v>3506484</v>
      </c>
      <c r="J31" s="87">
        <f t="shared" si="10"/>
        <v>301272</v>
      </c>
      <c r="K31" s="87">
        <f t="shared" si="10"/>
        <v>100050</v>
      </c>
      <c r="L31" s="87">
        <f t="shared" si="10"/>
        <v>0</v>
      </c>
      <c r="M31" s="87">
        <f t="shared" si="10"/>
        <v>2952275</v>
      </c>
      <c r="N31" s="87">
        <f t="shared" si="10"/>
        <v>0</v>
      </c>
      <c r="O31" s="87">
        <f t="shared" si="10"/>
        <v>0</v>
      </c>
      <c r="P31" s="87">
        <f t="shared" si="10"/>
        <v>0</v>
      </c>
      <c r="Q31" s="87">
        <f t="shared" si="10"/>
        <v>152887</v>
      </c>
      <c r="R31" s="87">
        <f t="shared" si="10"/>
        <v>20143009</v>
      </c>
      <c r="S31" s="91">
        <f t="shared" si="9"/>
        <v>23248171</v>
      </c>
      <c r="T31" s="108">
        <f t="shared" si="2"/>
        <v>0.11445139917934889</v>
      </c>
      <c r="U31" s="87">
        <f>+SUM(U32:U35)</f>
        <v>14260148</v>
      </c>
      <c r="V31" s="87">
        <f>+SUM(V32:V35)</f>
        <v>0</v>
      </c>
    </row>
    <row r="32" spans="1:22" s="55" customFormat="1" ht="18.75" customHeight="1">
      <c r="A32" s="53">
        <v>1</v>
      </c>
      <c r="B32" s="54" t="s">
        <v>132</v>
      </c>
      <c r="C32" s="88">
        <f>SUM(D32:E32)</f>
        <v>9007324</v>
      </c>
      <c r="D32" s="47">
        <v>3579518</v>
      </c>
      <c r="E32" s="47">
        <v>5427806</v>
      </c>
      <c r="F32" s="47">
        <v>0</v>
      </c>
      <c r="G32" s="47">
        <v>0</v>
      </c>
      <c r="H32" s="88">
        <f>+I32+R32</f>
        <v>9007324</v>
      </c>
      <c r="I32" s="88">
        <f>+SUM(J32:Q32)</f>
        <v>2192998</v>
      </c>
      <c r="J32" s="47">
        <v>93233</v>
      </c>
      <c r="K32" s="47">
        <v>100050</v>
      </c>
      <c r="L32" s="47">
        <v>0</v>
      </c>
      <c r="M32" s="47">
        <v>1999715</v>
      </c>
      <c r="N32" s="47">
        <v>0</v>
      </c>
      <c r="O32" s="47">
        <v>0</v>
      </c>
      <c r="P32" s="47">
        <v>0</v>
      </c>
      <c r="Q32" s="47">
        <v>0</v>
      </c>
      <c r="R32" s="47">
        <v>6814326</v>
      </c>
      <c r="S32" s="89">
        <f t="shared" si="9"/>
        <v>8814041</v>
      </c>
      <c r="T32" s="86">
        <f t="shared" si="2"/>
        <v>0.08813642328903172</v>
      </c>
      <c r="U32" s="102">
        <v>1377405</v>
      </c>
      <c r="V32" s="103"/>
    </row>
    <row r="33" spans="1:22" s="55" customFormat="1" ht="18.75" customHeight="1">
      <c r="A33" s="53">
        <v>2</v>
      </c>
      <c r="B33" s="54" t="s">
        <v>117</v>
      </c>
      <c r="C33" s="88">
        <f>SUM(D33:E33)</f>
        <v>1067730</v>
      </c>
      <c r="D33" s="47">
        <v>987883</v>
      </c>
      <c r="E33" s="47">
        <v>79847</v>
      </c>
      <c r="F33" s="47">
        <v>600</v>
      </c>
      <c r="G33" s="47">
        <v>0</v>
      </c>
      <c r="H33" s="88">
        <f>+I33+R33</f>
        <v>1067130</v>
      </c>
      <c r="I33" s="88">
        <f>+SUM(J33:Q33)</f>
        <v>537043</v>
      </c>
      <c r="J33" s="47">
        <v>87249</v>
      </c>
      <c r="K33" s="47">
        <v>0</v>
      </c>
      <c r="L33" s="47">
        <v>0</v>
      </c>
      <c r="M33" s="47">
        <v>296907</v>
      </c>
      <c r="N33" s="47">
        <v>0</v>
      </c>
      <c r="O33" s="47">
        <v>0</v>
      </c>
      <c r="P33" s="47">
        <v>0</v>
      </c>
      <c r="Q33" s="47">
        <v>152887</v>
      </c>
      <c r="R33" s="47">
        <v>530087</v>
      </c>
      <c r="S33" s="89">
        <f t="shared" si="9"/>
        <v>979881</v>
      </c>
      <c r="T33" s="86">
        <f t="shared" si="2"/>
        <v>0.16246185128565124</v>
      </c>
      <c r="U33" s="102">
        <v>470557</v>
      </c>
      <c r="V33" s="103"/>
    </row>
    <row r="34" spans="1:22" s="55" customFormat="1" ht="18.75" customHeight="1">
      <c r="A34" s="53">
        <v>3</v>
      </c>
      <c r="B34" s="54" t="s">
        <v>86</v>
      </c>
      <c r="C34" s="88">
        <f>SUM(D34:E34)</f>
        <v>1261067</v>
      </c>
      <c r="D34" s="47">
        <v>1061501</v>
      </c>
      <c r="E34" s="47">
        <v>199566</v>
      </c>
      <c r="F34" s="47">
        <v>0</v>
      </c>
      <c r="G34" s="47">
        <v>0</v>
      </c>
      <c r="H34" s="88">
        <f>+I34+R34</f>
        <v>1261067</v>
      </c>
      <c r="I34" s="88">
        <f>+SUM(J34:Q34)</f>
        <v>511699</v>
      </c>
      <c r="J34" s="47">
        <v>85189</v>
      </c>
      <c r="K34" s="47">
        <v>0</v>
      </c>
      <c r="L34" s="47">
        <v>0</v>
      </c>
      <c r="M34" s="47">
        <v>426510</v>
      </c>
      <c r="N34" s="47">
        <v>0</v>
      </c>
      <c r="O34" s="47">
        <v>0</v>
      </c>
      <c r="P34" s="47">
        <v>0</v>
      </c>
      <c r="Q34" s="47">
        <v>0</v>
      </c>
      <c r="R34" s="47">
        <v>749368</v>
      </c>
      <c r="S34" s="89">
        <f t="shared" si="9"/>
        <v>1175878</v>
      </c>
      <c r="T34" s="86">
        <f t="shared" si="2"/>
        <v>0.16648263920781553</v>
      </c>
      <c r="U34" s="102">
        <v>542214</v>
      </c>
      <c r="V34" s="103"/>
    </row>
    <row r="35" spans="1:22" s="55" customFormat="1" ht="18.75" customHeight="1">
      <c r="A35" s="53">
        <v>4</v>
      </c>
      <c r="B35" s="54" t="s">
        <v>123</v>
      </c>
      <c r="C35" s="88">
        <f>SUM(D35:E35)</f>
        <v>12313972</v>
      </c>
      <c r="D35" s="47">
        <v>12162320</v>
      </c>
      <c r="E35" s="47">
        <v>151652</v>
      </c>
      <c r="F35" s="47">
        <v>0</v>
      </c>
      <c r="G35" s="47">
        <v>0</v>
      </c>
      <c r="H35" s="88">
        <f>+I35+R35</f>
        <v>12313972</v>
      </c>
      <c r="I35" s="88">
        <f>+SUM(J35:Q35)</f>
        <v>264744</v>
      </c>
      <c r="J35" s="47">
        <v>35601</v>
      </c>
      <c r="K35" s="47">
        <v>0</v>
      </c>
      <c r="L35" s="47">
        <v>0</v>
      </c>
      <c r="M35" s="47">
        <v>229143</v>
      </c>
      <c r="N35" s="47">
        <v>0</v>
      </c>
      <c r="O35" s="47">
        <v>0</v>
      </c>
      <c r="P35" s="47">
        <v>0</v>
      </c>
      <c r="Q35" s="47">
        <v>0</v>
      </c>
      <c r="R35" s="47">
        <v>12049228</v>
      </c>
      <c r="S35" s="89">
        <f t="shared" si="9"/>
        <v>12278371</v>
      </c>
      <c r="T35" s="86">
        <f t="shared" si="2"/>
        <v>0.13447330251110506</v>
      </c>
      <c r="U35" s="102">
        <v>11869972</v>
      </c>
      <c r="V35" s="103"/>
    </row>
    <row r="36" spans="1:22" s="52" customFormat="1" ht="18.75" customHeight="1">
      <c r="A36" s="50">
        <v>3</v>
      </c>
      <c r="B36" s="51" t="s">
        <v>87</v>
      </c>
      <c r="C36" s="87">
        <f>+SUM(C37:C39)</f>
        <v>127003219</v>
      </c>
      <c r="D36" s="87">
        <f aca="true" t="shared" si="11" ref="D36:V36">+SUM(D37:D39)</f>
        <v>124261543</v>
      </c>
      <c r="E36" s="87">
        <f t="shared" si="11"/>
        <v>2741676</v>
      </c>
      <c r="F36" s="87">
        <f t="shared" si="11"/>
        <v>22131</v>
      </c>
      <c r="G36" s="87">
        <f t="shared" si="11"/>
        <v>0</v>
      </c>
      <c r="H36" s="87">
        <f t="shared" si="11"/>
        <v>126981088</v>
      </c>
      <c r="I36" s="87">
        <f t="shared" si="11"/>
        <v>5101428</v>
      </c>
      <c r="J36" s="87">
        <f t="shared" si="11"/>
        <v>426003</v>
      </c>
      <c r="K36" s="87">
        <f t="shared" si="11"/>
        <v>10800</v>
      </c>
      <c r="L36" s="87">
        <f t="shared" si="11"/>
        <v>0</v>
      </c>
      <c r="M36" s="87">
        <f t="shared" si="11"/>
        <v>4664625</v>
      </c>
      <c r="N36" s="87">
        <f t="shared" si="11"/>
        <v>0</v>
      </c>
      <c r="O36" s="87">
        <f t="shared" si="11"/>
        <v>0</v>
      </c>
      <c r="P36" s="87">
        <f t="shared" si="11"/>
        <v>0</v>
      </c>
      <c r="Q36" s="87">
        <f t="shared" si="11"/>
        <v>0</v>
      </c>
      <c r="R36" s="87">
        <f t="shared" si="11"/>
        <v>121879660</v>
      </c>
      <c r="S36" s="87">
        <f t="shared" si="11"/>
        <v>126544285</v>
      </c>
      <c r="T36" s="108">
        <f t="shared" si="2"/>
        <v>0.08562367243054297</v>
      </c>
      <c r="U36" s="87">
        <f t="shared" si="11"/>
        <v>117513887</v>
      </c>
      <c r="V36" s="87">
        <f t="shared" si="11"/>
        <v>0</v>
      </c>
    </row>
    <row r="37" spans="1:22" s="55" customFormat="1" ht="18.75" customHeight="1">
      <c r="A37" s="53">
        <v>1</v>
      </c>
      <c r="B37" s="54" t="s">
        <v>90</v>
      </c>
      <c r="C37" s="88">
        <f>+SUM(D37:E37)</f>
        <v>6580813</v>
      </c>
      <c r="D37" s="47">
        <v>5858713</v>
      </c>
      <c r="E37" s="47">
        <v>722100</v>
      </c>
      <c r="F37" s="47">
        <v>2131</v>
      </c>
      <c r="G37" s="47"/>
      <c r="H37" s="88">
        <f t="shared" si="4"/>
        <v>6578682</v>
      </c>
      <c r="I37" s="88">
        <f t="shared" si="5"/>
        <v>2138086</v>
      </c>
      <c r="J37" s="47">
        <v>74336</v>
      </c>
      <c r="K37" s="47">
        <v>4800</v>
      </c>
      <c r="L37" s="47">
        <v>0</v>
      </c>
      <c r="M37" s="47">
        <v>2058950</v>
      </c>
      <c r="N37" s="56">
        <v>0</v>
      </c>
      <c r="O37" s="47">
        <v>0</v>
      </c>
      <c r="P37" s="47">
        <v>0</v>
      </c>
      <c r="Q37" s="47">
        <v>0</v>
      </c>
      <c r="R37" s="47">
        <v>4440596</v>
      </c>
      <c r="S37" s="89">
        <f aca="true" t="shared" si="12" ref="S37:S53">+SUM(M37:R37)</f>
        <v>6499546</v>
      </c>
      <c r="T37" s="86">
        <f t="shared" si="2"/>
        <v>0.037012542994061044</v>
      </c>
      <c r="U37" s="102">
        <v>366158</v>
      </c>
      <c r="V37" s="103"/>
    </row>
    <row r="38" spans="1:22" s="55" customFormat="1" ht="18.75" customHeight="1">
      <c r="A38" s="53">
        <v>2</v>
      </c>
      <c r="B38" s="54" t="s">
        <v>89</v>
      </c>
      <c r="C38" s="88">
        <f>+SUM(D38:E38)</f>
        <v>118388744</v>
      </c>
      <c r="D38" s="47">
        <v>117051289</v>
      </c>
      <c r="E38" s="47">
        <v>1337455</v>
      </c>
      <c r="F38" s="47">
        <v>0</v>
      </c>
      <c r="G38" s="47"/>
      <c r="H38" s="88">
        <f t="shared" si="4"/>
        <v>118388744</v>
      </c>
      <c r="I38" s="88">
        <f t="shared" si="5"/>
        <v>1704878</v>
      </c>
      <c r="J38" s="47">
        <v>151960</v>
      </c>
      <c r="K38" s="47">
        <v>6000</v>
      </c>
      <c r="L38" s="47">
        <v>0</v>
      </c>
      <c r="M38" s="47">
        <v>1546918</v>
      </c>
      <c r="N38" s="56">
        <v>0</v>
      </c>
      <c r="O38" s="47">
        <v>0</v>
      </c>
      <c r="P38" s="47">
        <v>0</v>
      </c>
      <c r="Q38" s="47">
        <v>0</v>
      </c>
      <c r="R38" s="47">
        <v>116683866</v>
      </c>
      <c r="S38" s="89">
        <f t="shared" si="12"/>
        <v>118230784</v>
      </c>
      <c r="T38" s="86">
        <f t="shared" si="2"/>
        <v>0.09265179091993679</v>
      </c>
      <c r="U38" s="102">
        <v>116594978</v>
      </c>
      <c r="V38" s="103"/>
    </row>
    <row r="39" spans="1:22" s="55" customFormat="1" ht="18.75" customHeight="1">
      <c r="A39" s="53">
        <v>3</v>
      </c>
      <c r="B39" s="54" t="s">
        <v>88</v>
      </c>
      <c r="C39" s="88">
        <f>+SUM(D39:E39)</f>
        <v>2033662</v>
      </c>
      <c r="D39" s="47">
        <v>1351541</v>
      </c>
      <c r="E39" s="47">
        <v>682121</v>
      </c>
      <c r="F39" s="47">
        <v>20000</v>
      </c>
      <c r="G39" s="47"/>
      <c r="H39" s="88">
        <f t="shared" si="4"/>
        <v>2013662</v>
      </c>
      <c r="I39" s="88">
        <f t="shared" si="5"/>
        <v>1258464</v>
      </c>
      <c r="J39" s="47">
        <v>199707</v>
      </c>
      <c r="K39" s="47"/>
      <c r="L39" s="47"/>
      <c r="M39" s="47">
        <v>1058757</v>
      </c>
      <c r="N39" s="56">
        <v>0</v>
      </c>
      <c r="O39" s="47">
        <v>0</v>
      </c>
      <c r="P39" s="47">
        <v>0</v>
      </c>
      <c r="Q39" s="47">
        <v>0</v>
      </c>
      <c r="R39" s="47">
        <v>755198</v>
      </c>
      <c r="S39" s="89">
        <f t="shared" si="12"/>
        <v>1813955</v>
      </c>
      <c r="T39" s="86">
        <f t="shared" si="2"/>
        <v>0.15869107101990998</v>
      </c>
      <c r="U39" s="102">
        <v>552751</v>
      </c>
      <c r="V39" s="103"/>
    </row>
    <row r="40" spans="1:22" s="52" customFormat="1" ht="18.75" customHeight="1">
      <c r="A40" s="50">
        <v>4</v>
      </c>
      <c r="B40" s="51" t="s">
        <v>91</v>
      </c>
      <c r="C40" s="87">
        <f>SUM(C41:C45)</f>
        <v>90101049</v>
      </c>
      <c r="D40" s="87">
        <f aca="true" t="shared" si="13" ref="D40:R40">+SUM(D41:D45)</f>
        <v>73022922</v>
      </c>
      <c r="E40" s="87">
        <f>+SUM(E41:E45)</f>
        <v>17078127</v>
      </c>
      <c r="F40" s="87">
        <f t="shared" si="13"/>
        <v>400</v>
      </c>
      <c r="G40" s="87">
        <f t="shared" si="13"/>
        <v>0</v>
      </c>
      <c r="H40" s="87">
        <f t="shared" si="13"/>
        <v>90100649</v>
      </c>
      <c r="I40" s="87">
        <f t="shared" si="13"/>
        <v>37193935</v>
      </c>
      <c r="J40" s="87">
        <f>SUM(J41:J45)</f>
        <v>3033890</v>
      </c>
      <c r="K40" s="87">
        <f>SUM(K41:K45)</f>
        <v>908966</v>
      </c>
      <c r="L40" s="87">
        <f t="shared" si="13"/>
        <v>0</v>
      </c>
      <c r="M40" s="87">
        <f t="shared" si="13"/>
        <v>32672166</v>
      </c>
      <c r="N40" s="87">
        <f t="shared" si="13"/>
        <v>570913</v>
      </c>
      <c r="O40" s="87">
        <f t="shared" si="13"/>
        <v>0</v>
      </c>
      <c r="P40" s="87">
        <f t="shared" si="13"/>
        <v>0</v>
      </c>
      <c r="Q40" s="87">
        <f t="shared" si="13"/>
        <v>8000</v>
      </c>
      <c r="R40" s="87">
        <f t="shared" si="13"/>
        <v>52906714</v>
      </c>
      <c r="S40" s="91">
        <f t="shared" si="12"/>
        <v>86157793</v>
      </c>
      <c r="T40" s="108">
        <f t="shared" si="2"/>
        <v>0.10600803598758776</v>
      </c>
      <c r="U40" s="87">
        <f>+SUM(U41:U45)</f>
        <v>8581490</v>
      </c>
      <c r="V40" s="87">
        <f>+SUM(V41:V45)</f>
        <v>570913</v>
      </c>
    </row>
    <row r="41" spans="1:23" s="55" customFormat="1" ht="18.75" customHeight="1">
      <c r="A41" s="53">
        <v>1</v>
      </c>
      <c r="B41" s="54" t="s">
        <v>94</v>
      </c>
      <c r="C41" s="88">
        <f>+SUM(D41:E41)</f>
        <v>1462157</v>
      </c>
      <c r="D41" s="47">
        <v>748960</v>
      </c>
      <c r="E41" s="47">
        <v>713197</v>
      </c>
      <c r="F41" s="47">
        <v>0</v>
      </c>
      <c r="G41" s="47"/>
      <c r="H41" s="88">
        <f t="shared" si="4"/>
        <v>1462157</v>
      </c>
      <c r="I41" s="88">
        <f t="shared" si="5"/>
        <v>1163431</v>
      </c>
      <c r="J41" s="47">
        <v>119510</v>
      </c>
      <c r="K41" s="47">
        <v>0</v>
      </c>
      <c r="L41" s="47">
        <v>0</v>
      </c>
      <c r="M41" s="47">
        <v>1043921</v>
      </c>
      <c r="N41" s="47">
        <v>0</v>
      </c>
      <c r="O41" s="47">
        <v>0</v>
      </c>
      <c r="P41" s="47">
        <v>0</v>
      </c>
      <c r="Q41" s="47">
        <v>0</v>
      </c>
      <c r="R41" s="47">
        <v>298726</v>
      </c>
      <c r="S41" s="89">
        <f t="shared" si="12"/>
        <v>1342647</v>
      </c>
      <c r="T41" s="86">
        <f t="shared" si="2"/>
        <v>0.10272203508416056</v>
      </c>
      <c r="U41" s="102">
        <v>90820</v>
      </c>
      <c r="V41" s="103"/>
      <c r="W41" s="105"/>
    </row>
    <row r="42" spans="1:23" s="55" customFormat="1" ht="18.75" customHeight="1">
      <c r="A42" s="53">
        <v>2</v>
      </c>
      <c r="B42" s="54" t="s">
        <v>133</v>
      </c>
      <c r="C42" s="88">
        <f>+SUM(D42:E42)</f>
        <v>0</v>
      </c>
      <c r="D42" s="47">
        <v>0</v>
      </c>
      <c r="E42" s="47">
        <v>0</v>
      </c>
      <c r="F42" s="47">
        <v>0</v>
      </c>
      <c r="G42" s="47"/>
      <c r="H42" s="88">
        <f t="shared" si="4"/>
        <v>0</v>
      </c>
      <c r="I42" s="88">
        <f t="shared" si="5"/>
        <v>0</v>
      </c>
      <c r="J42" s="47">
        <v>0</v>
      </c>
      <c r="K42" s="47">
        <v>0</v>
      </c>
      <c r="L42" s="47">
        <v>0</v>
      </c>
      <c r="M42" s="47">
        <v>0</v>
      </c>
      <c r="N42" s="47">
        <v>0</v>
      </c>
      <c r="O42" s="47">
        <v>0</v>
      </c>
      <c r="P42" s="47">
        <v>0</v>
      </c>
      <c r="Q42" s="47">
        <v>0</v>
      </c>
      <c r="R42" s="47">
        <v>0</v>
      </c>
      <c r="S42" s="89">
        <f t="shared" si="12"/>
        <v>0</v>
      </c>
      <c r="T42" s="86" t="e">
        <f t="shared" si="2"/>
        <v>#DIV/0!</v>
      </c>
      <c r="U42" s="102"/>
      <c r="V42" s="103"/>
      <c r="W42" s="105"/>
    </row>
    <row r="43" spans="1:23" s="55" customFormat="1" ht="18.75" customHeight="1">
      <c r="A43" s="53">
        <v>3</v>
      </c>
      <c r="B43" s="54" t="s">
        <v>125</v>
      </c>
      <c r="C43" s="88">
        <f>+SUM(D43:E43)</f>
        <v>51643770</v>
      </c>
      <c r="D43" s="47">
        <v>51214677</v>
      </c>
      <c r="E43" s="47">
        <v>429093</v>
      </c>
      <c r="F43" s="47">
        <v>0</v>
      </c>
      <c r="G43" s="47"/>
      <c r="H43" s="88">
        <f t="shared" si="4"/>
        <v>51643770</v>
      </c>
      <c r="I43" s="88">
        <f t="shared" si="5"/>
        <v>9458822</v>
      </c>
      <c r="J43" s="47">
        <v>1128295</v>
      </c>
      <c r="K43" s="47">
        <v>387501</v>
      </c>
      <c r="L43" s="47">
        <v>0</v>
      </c>
      <c r="M43" s="47">
        <v>7943026</v>
      </c>
      <c r="N43" s="47">
        <v>0</v>
      </c>
      <c r="O43" s="47">
        <v>0</v>
      </c>
      <c r="P43" s="47">
        <v>0</v>
      </c>
      <c r="Q43" s="47">
        <v>0</v>
      </c>
      <c r="R43" s="47">
        <v>42184948</v>
      </c>
      <c r="S43" s="89">
        <f t="shared" si="12"/>
        <v>50127974</v>
      </c>
      <c r="T43" s="86">
        <f t="shared" si="2"/>
        <v>0.1602520905880246</v>
      </c>
      <c r="U43" s="102">
        <v>722937</v>
      </c>
      <c r="V43" s="103"/>
      <c r="W43" s="105"/>
    </row>
    <row r="44" spans="1:23" s="55" customFormat="1" ht="18.75" customHeight="1">
      <c r="A44" s="53">
        <v>4</v>
      </c>
      <c r="B44" s="54" t="s">
        <v>95</v>
      </c>
      <c r="C44" s="88">
        <f>+SUM(D44:E44)</f>
        <v>17175044</v>
      </c>
      <c r="D44" s="47">
        <v>5804959</v>
      </c>
      <c r="E44" s="47">
        <v>11370085</v>
      </c>
      <c r="F44" s="47">
        <v>0</v>
      </c>
      <c r="G44" s="47"/>
      <c r="H44" s="88">
        <f t="shared" si="4"/>
        <v>17175044</v>
      </c>
      <c r="I44" s="88">
        <f t="shared" si="5"/>
        <v>13496431</v>
      </c>
      <c r="J44" s="47">
        <v>528840</v>
      </c>
      <c r="K44" s="47">
        <v>11947</v>
      </c>
      <c r="L44" s="47">
        <v>0</v>
      </c>
      <c r="M44" s="47">
        <v>12947644</v>
      </c>
      <c r="N44" s="47">
        <v>0</v>
      </c>
      <c r="O44" s="47">
        <v>0</v>
      </c>
      <c r="P44" s="47">
        <v>0</v>
      </c>
      <c r="Q44" s="47">
        <v>8000</v>
      </c>
      <c r="R44" s="47">
        <v>3678613</v>
      </c>
      <c r="S44" s="89">
        <f t="shared" si="12"/>
        <v>16634257</v>
      </c>
      <c r="T44" s="86">
        <f t="shared" si="2"/>
        <v>0.040068889323407055</v>
      </c>
      <c r="U44" s="102">
        <v>2395593</v>
      </c>
      <c r="V44" s="103"/>
      <c r="W44" s="105"/>
    </row>
    <row r="45" spans="1:23" s="55" customFormat="1" ht="18.75" customHeight="1">
      <c r="A45" s="53">
        <v>5</v>
      </c>
      <c r="B45" s="54" t="s">
        <v>92</v>
      </c>
      <c r="C45" s="88">
        <f>+SUM(D45:E45)</f>
        <v>19820078</v>
      </c>
      <c r="D45" s="47">
        <v>15254326</v>
      </c>
      <c r="E45" s="47">
        <v>4565752</v>
      </c>
      <c r="F45" s="47">
        <v>400</v>
      </c>
      <c r="G45" s="47"/>
      <c r="H45" s="88">
        <f t="shared" si="4"/>
        <v>19819678</v>
      </c>
      <c r="I45" s="88">
        <f t="shared" si="5"/>
        <v>13075251</v>
      </c>
      <c r="J45" s="47">
        <v>1257245</v>
      </c>
      <c r="K45" s="47">
        <v>509518</v>
      </c>
      <c r="L45" s="47">
        <v>0</v>
      </c>
      <c r="M45" s="47">
        <v>10737575</v>
      </c>
      <c r="N45" s="47">
        <v>570913</v>
      </c>
      <c r="O45" s="47">
        <v>0</v>
      </c>
      <c r="P45" s="47">
        <v>0</v>
      </c>
      <c r="Q45" s="47">
        <v>0</v>
      </c>
      <c r="R45" s="47">
        <v>6744427</v>
      </c>
      <c r="S45" s="89">
        <f t="shared" si="12"/>
        <v>18052915</v>
      </c>
      <c r="T45" s="86">
        <f t="shared" si="2"/>
        <v>0.13512268330451171</v>
      </c>
      <c r="U45" s="102">
        <v>5372140</v>
      </c>
      <c r="V45" s="103">
        <v>570913</v>
      </c>
      <c r="W45" s="105"/>
    </row>
    <row r="46" spans="1:22" s="52" customFormat="1" ht="18.75" customHeight="1">
      <c r="A46" s="50">
        <v>5</v>
      </c>
      <c r="B46" s="51" t="s">
        <v>96</v>
      </c>
      <c r="C46" s="87">
        <f aca="true" t="shared" si="14" ref="C46:R46">+SUM(C47:C51)</f>
        <v>27127430</v>
      </c>
      <c r="D46" s="87">
        <f t="shared" si="14"/>
        <v>22088784</v>
      </c>
      <c r="E46" s="87">
        <f t="shared" si="14"/>
        <v>5038646</v>
      </c>
      <c r="F46" s="87">
        <f t="shared" si="14"/>
        <v>0</v>
      </c>
      <c r="G46" s="87">
        <f t="shared" si="14"/>
        <v>0</v>
      </c>
      <c r="H46" s="87">
        <f t="shared" si="14"/>
        <v>27127430</v>
      </c>
      <c r="I46" s="87">
        <f t="shared" si="14"/>
        <v>9032217</v>
      </c>
      <c r="J46" s="87">
        <f t="shared" si="14"/>
        <v>610716</v>
      </c>
      <c r="K46" s="87">
        <f t="shared" si="14"/>
        <v>0</v>
      </c>
      <c r="L46" s="87">
        <f t="shared" si="14"/>
        <v>0</v>
      </c>
      <c r="M46" s="87">
        <f t="shared" si="14"/>
        <v>8421501</v>
      </c>
      <c r="N46" s="87">
        <f t="shared" si="14"/>
        <v>0</v>
      </c>
      <c r="O46" s="87">
        <f t="shared" si="14"/>
        <v>0</v>
      </c>
      <c r="P46" s="87">
        <f t="shared" si="14"/>
        <v>0</v>
      </c>
      <c r="Q46" s="87">
        <f t="shared" si="14"/>
        <v>0</v>
      </c>
      <c r="R46" s="87">
        <f t="shared" si="14"/>
        <v>18095213</v>
      </c>
      <c r="S46" s="91">
        <f t="shared" si="12"/>
        <v>26516714</v>
      </c>
      <c r="T46" s="108">
        <f t="shared" si="2"/>
        <v>0.06761529312238623</v>
      </c>
      <c r="U46" s="87">
        <f>+SUM(U47:U51)</f>
        <v>9544092</v>
      </c>
      <c r="V46" s="87">
        <f>+SUM(V47:V51)</f>
        <v>0</v>
      </c>
    </row>
    <row r="47" spans="1:23" s="55" customFormat="1" ht="18.75" customHeight="1">
      <c r="A47" s="53" t="s">
        <v>25</v>
      </c>
      <c r="B47" s="54" t="s">
        <v>118</v>
      </c>
      <c r="C47" s="88">
        <f>+SUM(D47:E47)</f>
        <v>2814429</v>
      </c>
      <c r="D47" s="47">
        <v>1251278</v>
      </c>
      <c r="E47" s="47">
        <v>1563151</v>
      </c>
      <c r="F47" s="47"/>
      <c r="G47" s="47"/>
      <c r="H47" s="88">
        <f t="shared" si="4"/>
        <v>2814429</v>
      </c>
      <c r="I47" s="88">
        <f t="shared" si="5"/>
        <v>1793438</v>
      </c>
      <c r="J47" s="47">
        <v>79088</v>
      </c>
      <c r="K47" s="47">
        <v>0</v>
      </c>
      <c r="L47" s="47">
        <v>0</v>
      </c>
      <c r="M47" s="47">
        <v>1714350</v>
      </c>
      <c r="N47" s="47">
        <v>0</v>
      </c>
      <c r="O47" s="47">
        <v>0</v>
      </c>
      <c r="P47" s="47">
        <v>0</v>
      </c>
      <c r="Q47" s="47">
        <v>0</v>
      </c>
      <c r="R47" s="47">
        <v>1020991</v>
      </c>
      <c r="S47" s="89">
        <f t="shared" si="12"/>
        <v>2735341</v>
      </c>
      <c r="T47" s="86">
        <f t="shared" si="2"/>
        <v>0.044098541460591334</v>
      </c>
      <c r="U47" s="102">
        <v>675262</v>
      </c>
      <c r="V47" s="103"/>
      <c r="W47" s="105"/>
    </row>
    <row r="48" spans="1:23" s="55" customFormat="1" ht="18.75" customHeight="1">
      <c r="A48" s="53" t="s">
        <v>26</v>
      </c>
      <c r="B48" s="54" t="s">
        <v>119</v>
      </c>
      <c r="C48" s="88">
        <f>+SUM(D48:E48)</f>
        <v>1274381</v>
      </c>
      <c r="D48" s="47">
        <v>1034413</v>
      </c>
      <c r="E48" s="47">
        <v>239968</v>
      </c>
      <c r="F48" s="47"/>
      <c r="G48" s="47"/>
      <c r="H48" s="88">
        <f t="shared" si="4"/>
        <v>1274381</v>
      </c>
      <c r="I48" s="88">
        <f t="shared" si="5"/>
        <v>1233155</v>
      </c>
      <c r="J48" s="47">
        <v>168765</v>
      </c>
      <c r="K48" s="47">
        <v>0</v>
      </c>
      <c r="L48" s="47">
        <v>0</v>
      </c>
      <c r="M48" s="47">
        <v>1064390</v>
      </c>
      <c r="N48" s="47">
        <v>0</v>
      </c>
      <c r="O48" s="47">
        <v>0</v>
      </c>
      <c r="P48" s="47">
        <v>0</v>
      </c>
      <c r="Q48" s="47">
        <v>0</v>
      </c>
      <c r="R48" s="47">
        <v>41226</v>
      </c>
      <c r="S48" s="89">
        <f t="shared" si="12"/>
        <v>1105616</v>
      </c>
      <c r="T48" s="86">
        <f t="shared" si="2"/>
        <v>0.13685627516411156</v>
      </c>
      <c r="U48" s="102"/>
      <c r="V48" s="103"/>
      <c r="W48" s="105"/>
    </row>
    <row r="49" spans="1:23" s="55" customFormat="1" ht="18.75" customHeight="1">
      <c r="A49" s="53" t="s">
        <v>27</v>
      </c>
      <c r="B49" s="54" t="s">
        <v>120</v>
      </c>
      <c r="C49" s="88">
        <f>+SUM(D49:E49)</f>
        <v>11709414</v>
      </c>
      <c r="D49" s="47">
        <v>9556425</v>
      </c>
      <c r="E49" s="47">
        <v>2152989</v>
      </c>
      <c r="F49" s="47"/>
      <c r="G49" s="47"/>
      <c r="H49" s="88">
        <f t="shared" si="4"/>
        <v>11709414</v>
      </c>
      <c r="I49" s="88">
        <f t="shared" si="5"/>
        <v>3372826</v>
      </c>
      <c r="J49" s="47">
        <v>147091</v>
      </c>
      <c r="K49" s="47">
        <v>0</v>
      </c>
      <c r="L49" s="47">
        <v>0</v>
      </c>
      <c r="M49" s="47">
        <v>3225735</v>
      </c>
      <c r="N49" s="47">
        <v>0</v>
      </c>
      <c r="O49" s="47">
        <v>0</v>
      </c>
      <c r="P49" s="47">
        <v>0</v>
      </c>
      <c r="Q49" s="47">
        <v>0</v>
      </c>
      <c r="R49" s="47">
        <v>8336588</v>
      </c>
      <c r="S49" s="89">
        <f t="shared" si="12"/>
        <v>11562323</v>
      </c>
      <c r="T49" s="86">
        <f t="shared" si="2"/>
        <v>0.0436106102123264</v>
      </c>
      <c r="U49" s="102">
        <v>7581379</v>
      </c>
      <c r="V49" s="103"/>
      <c r="W49" s="105"/>
    </row>
    <row r="50" spans="1:23" s="55" customFormat="1" ht="18.75" customHeight="1">
      <c r="A50" s="53" t="s">
        <v>34</v>
      </c>
      <c r="B50" s="54" t="s">
        <v>121</v>
      </c>
      <c r="C50" s="88">
        <f>+SUM(D50:E50)</f>
        <v>1699422</v>
      </c>
      <c r="D50" s="47">
        <v>1006065</v>
      </c>
      <c r="E50" s="47">
        <v>693357</v>
      </c>
      <c r="F50" s="47"/>
      <c r="G50" s="47"/>
      <c r="H50" s="88">
        <f t="shared" si="4"/>
        <v>1699422</v>
      </c>
      <c r="I50" s="88">
        <f t="shared" si="5"/>
        <v>653195</v>
      </c>
      <c r="J50" s="47">
        <v>159516</v>
      </c>
      <c r="K50" s="47">
        <v>0</v>
      </c>
      <c r="L50" s="47">
        <v>0</v>
      </c>
      <c r="M50" s="47">
        <v>493679</v>
      </c>
      <c r="N50" s="47">
        <v>0</v>
      </c>
      <c r="O50" s="47">
        <v>0</v>
      </c>
      <c r="P50" s="47">
        <v>0</v>
      </c>
      <c r="Q50" s="47">
        <v>0</v>
      </c>
      <c r="R50" s="47">
        <v>1046227</v>
      </c>
      <c r="S50" s="89">
        <f t="shared" si="12"/>
        <v>1539906</v>
      </c>
      <c r="T50" s="86">
        <f t="shared" si="2"/>
        <v>0.2442088503433125</v>
      </c>
      <c r="U50" s="102">
        <v>316378</v>
      </c>
      <c r="V50" s="103"/>
      <c r="W50" s="105"/>
    </row>
    <row r="51" spans="1:23" s="55" customFormat="1" ht="18.75" customHeight="1">
      <c r="A51" s="53" t="s">
        <v>36</v>
      </c>
      <c r="B51" s="54" t="s">
        <v>122</v>
      </c>
      <c r="C51" s="88">
        <f>+SUM(D51:E51)</f>
        <v>9629784</v>
      </c>
      <c r="D51" s="47">
        <v>9240603</v>
      </c>
      <c r="E51" s="47">
        <v>389181</v>
      </c>
      <c r="F51" s="47"/>
      <c r="G51" s="47"/>
      <c r="H51" s="88">
        <f>+I51+R51</f>
        <v>9629784</v>
      </c>
      <c r="I51" s="88">
        <f>+SUM(J51:Q51)</f>
        <v>1979603</v>
      </c>
      <c r="J51" s="47">
        <v>56256</v>
      </c>
      <c r="K51" s="47">
        <v>0</v>
      </c>
      <c r="L51" s="47">
        <v>0</v>
      </c>
      <c r="M51" s="47">
        <v>1923347</v>
      </c>
      <c r="N51" s="47">
        <v>0</v>
      </c>
      <c r="O51" s="47">
        <v>0</v>
      </c>
      <c r="P51" s="47">
        <v>0</v>
      </c>
      <c r="Q51" s="47">
        <v>0</v>
      </c>
      <c r="R51" s="47">
        <v>7650181</v>
      </c>
      <c r="S51" s="89">
        <f t="shared" si="12"/>
        <v>9573528</v>
      </c>
      <c r="T51" s="86">
        <f t="shared" si="2"/>
        <v>0.028417819128380793</v>
      </c>
      <c r="U51" s="102">
        <v>971073</v>
      </c>
      <c r="V51" s="103"/>
      <c r="W51" s="105"/>
    </row>
    <row r="52" spans="1:22" s="52" customFormat="1" ht="18.75" customHeight="1">
      <c r="A52" s="50">
        <v>6</v>
      </c>
      <c r="B52" s="51" t="s">
        <v>97</v>
      </c>
      <c r="C52" s="87">
        <f>+SUM(C53:C57)</f>
        <v>51359485</v>
      </c>
      <c r="D52" s="87">
        <f aca="true" t="shared" si="15" ref="D52:R52">+SUM(D53:D57)</f>
        <v>46906468</v>
      </c>
      <c r="E52" s="87">
        <f t="shared" si="15"/>
        <v>4453017</v>
      </c>
      <c r="F52" s="87">
        <f t="shared" si="15"/>
        <v>1678797</v>
      </c>
      <c r="G52" s="87">
        <f t="shared" si="15"/>
        <v>0</v>
      </c>
      <c r="H52" s="87">
        <f t="shared" si="15"/>
        <v>49680688</v>
      </c>
      <c r="I52" s="87">
        <f t="shared" si="15"/>
        <v>45317056</v>
      </c>
      <c r="J52" s="87">
        <f t="shared" si="15"/>
        <v>996790</v>
      </c>
      <c r="K52" s="87">
        <f t="shared" si="15"/>
        <v>423521</v>
      </c>
      <c r="L52" s="87">
        <f t="shared" si="15"/>
        <v>0</v>
      </c>
      <c r="M52" s="87">
        <f t="shared" si="15"/>
        <v>43894495</v>
      </c>
      <c r="N52" s="87">
        <f t="shared" si="15"/>
        <v>0</v>
      </c>
      <c r="O52" s="87">
        <f t="shared" si="15"/>
        <v>2250</v>
      </c>
      <c r="P52" s="87">
        <f t="shared" si="15"/>
        <v>0</v>
      </c>
      <c r="Q52" s="87">
        <f t="shared" si="15"/>
        <v>0</v>
      </c>
      <c r="R52" s="87">
        <f t="shared" si="15"/>
        <v>4363632</v>
      </c>
      <c r="S52" s="91">
        <f t="shared" si="12"/>
        <v>48260377</v>
      </c>
      <c r="T52" s="108">
        <f t="shared" si="2"/>
        <v>0.03134164319941701</v>
      </c>
      <c r="U52" s="87">
        <f>+SUM(U53:U57)</f>
        <v>2224277</v>
      </c>
      <c r="V52" s="87">
        <f>+SUM(V53:V57)</f>
        <v>0</v>
      </c>
    </row>
    <row r="53" spans="1:23" s="55" customFormat="1" ht="18.75" customHeight="1">
      <c r="A53" s="53" t="s">
        <v>25</v>
      </c>
      <c r="B53" s="54" t="s">
        <v>143</v>
      </c>
      <c r="C53" s="88">
        <f>+SUM(D53:E53)</f>
        <v>6232876</v>
      </c>
      <c r="D53" s="47">
        <v>5002148</v>
      </c>
      <c r="E53" s="47">
        <v>1230728</v>
      </c>
      <c r="F53" s="47">
        <v>0</v>
      </c>
      <c r="G53" s="47">
        <v>0</v>
      </c>
      <c r="H53" s="88">
        <f t="shared" si="4"/>
        <v>6232876</v>
      </c>
      <c r="I53" s="88">
        <f t="shared" si="5"/>
        <v>5731573</v>
      </c>
      <c r="J53" s="47">
        <v>127290</v>
      </c>
      <c r="K53" s="47">
        <v>70000</v>
      </c>
      <c r="L53" s="47">
        <v>0</v>
      </c>
      <c r="M53" s="47">
        <v>5534283</v>
      </c>
      <c r="N53" s="47">
        <v>0</v>
      </c>
      <c r="O53" s="47">
        <v>0</v>
      </c>
      <c r="P53" s="47">
        <v>0</v>
      </c>
      <c r="Q53" s="47">
        <v>0</v>
      </c>
      <c r="R53" s="47">
        <v>501303</v>
      </c>
      <c r="S53" s="89">
        <f t="shared" si="12"/>
        <v>6035586</v>
      </c>
      <c r="T53" s="86">
        <f t="shared" si="2"/>
        <v>0.03442161514823243</v>
      </c>
      <c r="U53" s="117">
        <v>293067</v>
      </c>
      <c r="V53" s="119"/>
      <c r="W53" s="105"/>
    </row>
    <row r="54" spans="1:23" s="55" customFormat="1" ht="18.75" customHeight="1">
      <c r="A54" s="53" t="s">
        <v>26</v>
      </c>
      <c r="B54" s="54" t="s">
        <v>144</v>
      </c>
      <c r="C54" s="88">
        <f>+SUM(D54:E54)</f>
        <v>14440989</v>
      </c>
      <c r="D54" s="47">
        <v>13714228</v>
      </c>
      <c r="E54" s="47">
        <v>726761</v>
      </c>
      <c r="F54" s="47">
        <v>0</v>
      </c>
      <c r="G54" s="47">
        <v>0</v>
      </c>
      <c r="H54" s="88">
        <f t="shared" si="4"/>
        <v>14440989</v>
      </c>
      <c r="I54" s="88">
        <f t="shared" si="5"/>
        <v>13405653</v>
      </c>
      <c r="J54" s="47">
        <v>138088</v>
      </c>
      <c r="K54" s="47">
        <v>0</v>
      </c>
      <c r="L54" s="47">
        <v>0</v>
      </c>
      <c r="M54" s="47">
        <v>13267565</v>
      </c>
      <c r="N54" s="47">
        <v>0</v>
      </c>
      <c r="O54" s="47">
        <v>0</v>
      </c>
      <c r="P54" s="47">
        <v>0</v>
      </c>
      <c r="Q54" s="47">
        <v>0</v>
      </c>
      <c r="R54" s="47">
        <v>1035336</v>
      </c>
      <c r="S54" s="89">
        <f>+SUM(L54:R54)</f>
        <v>14302901</v>
      </c>
      <c r="T54" s="86">
        <f t="shared" si="2"/>
        <v>0.010300729102864292</v>
      </c>
      <c r="U54" s="117">
        <v>293917</v>
      </c>
      <c r="V54" s="119"/>
      <c r="W54" s="105"/>
    </row>
    <row r="55" spans="1:23" s="55" customFormat="1" ht="18.75" customHeight="1">
      <c r="A55" s="53">
        <v>3</v>
      </c>
      <c r="B55" s="54" t="s">
        <v>145</v>
      </c>
      <c r="C55" s="88">
        <f>+SUM(D55:E55)</f>
        <v>2334802</v>
      </c>
      <c r="D55" s="47">
        <v>2053120</v>
      </c>
      <c r="E55" s="47">
        <v>281682</v>
      </c>
      <c r="F55" s="47">
        <v>0</v>
      </c>
      <c r="G55" s="47">
        <v>0</v>
      </c>
      <c r="H55" s="88">
        <f t="shared" si="4"/>
        <v>2334802</v>
      </c>
      <c r="I55" s="88">
        <f t="shared" si="5"/>
        <v>1212040</v>
      </c>
      <c r="J55" s="47">
        <v>159977</v>
      </c>
      <c r="K55" s="47">
        <v>0</v>
      </c>
      <c r="L55" s="47">
        <v>0</v>
      </c>
      <c r="M55" s="47">
        <v>1052063</v>
      </c>
      <c r="N55" s="47">
        <v>0</v>
      </c>
      <c r="O55" s="47">
        <v>0</v>
      </c>
      <c r="P55" s="47">
        <v>0</v>
      </c>
      <c r="Q55" s="47">
        <v>0</v>
      </c>
      <c r="R55" s="47">
        <v>1122762</v>
      </c>
      <c r="S55" s="89">
        <f>+SUM(L55:R55)</f>
        <v>2174825</v>
      </c>
      <c r="T55" s="86">
        <f t="shared" si="2"/>
        <v>0.1319898683211775</v>
      </c>
      <c r="U55" s="117">
        <v>964684</v>
      </c>
      <c r="V55" s="119"/>
      <c r="W55" s="105"/>
    </row>
    <row r="56" spans="1:23" s="55" customFormat="1" ht="18.75" customHeight="1">
      <c r="A56" s="53">
        <v>4</v>
      </c>
      <c r="B56" s="54" t="s">
        <v>146</v>
      </c>
      <c r="C56" s="88">
        <f>+SUM(D56:E56)</f>
        <v>24999240</v>
      </c>
      <c r="D56" s="47">
        <v>24909672</v>
      </c>
      <c r="E56" s="47">
        <v>89568</v>
      </c>
      <c r="F56" s="47">
        <v>0</v>
      </c>
      <c r="G56" s="47">
        <v>0</v>
      </c>
      <c r="H56" s="88">
        <f>+I56+R56</f>
        <v>24999240</v>
      </c>
      <c r="I56" s="88">
        <f>+SUM(J56:Q56)</f>
        <v>24237774</v>
      </c>
      <c r="J56" s="47">
        <v>170064</v>
      </c>
      <c r="K56" s="47">
        <v>351645</v>
      </c>
      <c r="L56" s="47">
        <v>0</v>
      </c>
      <c r="M56" s="47">
        <v>23716065</v>
      </c>
      <c r="N56" s="47">
        <v>0</v>
      </c>
      <c r="O56" s="47">
        <v>0</v>
      </c>
      <c r="P56" s="47">
        <v>0</v>
      </c>
      <c r="Q56" s="47">
        <v>0</v>
      </c>
      <c r="R56" s="47">
        <v>761466</v>
      </c>
      <c r="S56" s="89">
        <f>+SUM(L56:R56)</f>
        <v>24477531</v>
      </c>
      <c r="T56" s="86">
        <f>+SUM(J56:L56)/I56</f>
        <v>0.021524625157409258</v>
      </c>
      <c r="U56" s="117">
        <v>400153</v>
      </c>
      <c r="V56" s="119"/>
      <c r="W56" s="105"/>
    </row>
    <row r="57" spans="1:23" s="55" customFormat="1" ht="18.75" customHeight="1">
      <c r="A57" s="53">
        <v>5</v>
      </c>
      <c r="B57" s="104" t="s">
        <v>147</v>
      </c>
      <c r="C57" s="88">
        <f>+SUM(D57:E57)</f>
        <v>3351578</v>
      </c>
      <c r="D57" s="47">
        <v>1227300</v>
      </c>
      <c r="E57" s="47">
        <v>2124278</v>
      </c>
      <c r="F57" s="47">
        <v>1678797</v>
      </c>
      <c r="G57" s="47">
        <v>0</v>
      </c>
      <c r="H57" s="88">
        <f t="shared" si="4"/>
        <v>1672781</v>
      </c>
      <c r="I57" s="88">
        <f t="shared" si="5"/>
        <v>730016</v>
      </c>
      <c r="J57" s="47">
        <v>401371</v>
      </c>
      <c r="K57" s="47">
        <v>1876</v>
      </c>
      <c r="L57" s="47">
        <v>0</v>
      </c>
      <c r="M57" s="47">
        <v>324519</v>
      </c>
      <c r="N57" s="47">
        <v>0</v>
      </c>
      <c r="O57" s="47">
        <v>2250</v>
      </c>
      <c r="P57" s="47">
        <v>0</v>
      </c>
      <c r="Q57" s="47">
        <v>0</v>
      </c>
      <c r="R57" s="47">
        <v>942765</v>
      </c>
      <c r="S57" s="89">
        <f>+SUM(L57:R57)</f>
        <v>1269534</v>
      </c>
      <c r="T57" s="86">
        <f t="shared" si="2"/>
        <v>0.5523810437031517</v>
      </c>
      <c r="U57" s="117">
        <v>272456</v>
      </c>
      <c r="V57" s="119"/>
      <c r="W57" s="105"/>
    </row>
    <row r="58" spans="1:22" s="52" customFormat="1" ht="18.75" customHeight="1">
      <c r="A58" s="50">
        <v>7</v>
      </c>
      <c r="B58" s="51" t="s">
        <v>98</v>
      </c>
      <c r="C58" s="87">
        <f>+SUM(C59:C62)</f>
        <v>9100653</v>
      </c>
      <c r="D58" s="87">
        <f aca="true" t="shared" si="16" ref="D58:R58">+SUM(D59:D62)</f>
        <v>3114686</v>
      </c>
      <c r="E58" s="87">
        <f t="shared" si="16"/>
        <v>5985967</v>
      </c>
      <c r="F58" s="87">
        <f t="shared" si="16"/>
        <v>186400</v>
      </c>
      <c r="G58" s="87">
        <f t="shared" si="16"/>
        <v>0</v>
      </c>
      <c r="H58" s="87">
        <f t="shared" si="16"/>
        <v>8914253</v>
      </c>
      <c r="I58" s="87">
        <f t="shared" si="16"/>
        <v>6448786</v>
      </c>
      <c r="J58" s="87">
        <f t="shared" si="16"/>
        <v>1685857</v>
      </c>
      <c r="K58" s="87">
        <f t="shared" si="16"/>
        <v>0</v>
      </c>
      <c r="L58" s="87">
        <f t="shared" si="16"/>
        <v>0</v>
      </c>
      <c r="M58" s="87">
        <f t="shared" si="16"/>
        <v>4762929</v>
      </c>
      <c r="N58" s="87">
        <f t="shared" si="16"/>
        <v>0</v>
      </c>
      <c r="O58" s="87">
        <f t="shared" si="16"/>
        <v>0</v>
      </c>
      <c r="P58" s="87">
        <f t="shared" si="16"/>
        <v>0</v>
      </c>
      <c r="Q58" s="87">
        <f t="shared" si="16"/>
        <v>0</v>
      </c>
      <c r="R58" s="87">
        <f t="shared" si="16"/>
        <v>2465467</v>
      </c>
      <c r="S58" s="91">
        <f aca="true" t="shared" si="17" ref="S58:S67">+SUM(M58:R58)</f>
        <v>7228396</v>
      </c>
      <c r="T58" s="108">
        <f t="shared" si="2"/>
        <v>0.26142238244531607</v>
      </c>
      <c r="U58" s="87">
        <f>+SUM(U59:U62)</f>
        <v>1886370</v>
      </c>
      <c r="V58" s="87">
        <f>+SUM(V59:V62)</f>
        <v>0</v>
      </c>
    </row>
    <row r="59" spans="1:23" s="55" customFormat="1" ht="18.75" customHeight="1">
      <c r="A59" s="53">
        <v>1</v>
      </c>
      <c r="B59" s="54" t="s">
        <v>134</v>
      </c>
      <c r="C59" s="88">
        <f>+SUM(D59:E59)</f>
        <v>770380</v>
      </c>
      <c r="D59" s="47">
        <v>84928</v>
      </c>
      <c r="E59" s="47">
        <v>685452</v>
      </c>
      <c r="F59" s="47">
        <v>0</v>
      </c>
      <c r="G59" s="47"/>
      <c r="H59" s="88">
        <f t="shared" si="4"/>
        <v>770380</v>
      </c>
      <c r="I59" s="88">
        <f t="shared" si="5"/>
        <v>698712</v>
      </c>
      <c r="J59" s="47">
        <v>656126</v>
      </c>
      <c r="K59" s="47">
        <v>0</v>
      </c>
      <c r="L59" s="47">
        <v>0</v>
      </c>
      <c r="M59" s="47">
        <v>42586</v>
      </c>
      <c r="N59" s="47">
        <v>0</v>
      </c>
      <c r="O59" s="47">
        <v>0</v>
      </c>
      <c r="P59" s="47">
        <v>0</v>
      </c>
      <c r="Q59" s="47">
        <v>0</v>
      </c>
      <c r="R59" s="47">
        <v>71668</v>
      </c>
      <c r="S59" s="89">
        <f t="shared" si="17"/>
        <v>114254</v>
      </c>
      <c r="T59" s="86">
        <f t="shared" si="2"/>
        <v>0.9390507104500853</v>
      </c>
      <c r="U59" s="102">
        <v>47562</v>
      </c>
      <c r="V59" s="103"/>
      <c r="W59" s="105"/>
    </row>
    <row r="60" spans="1:23" s="55" customFormat="1" ht="18.75" customHeight="1">
      <c r="A60" s="53">
        <v>2</v>
      </c>
      <c r="B60" s="54" t="s">
        <v>135</v>
      </c>
      <c r="C60" s="88">
        <f>+SUM(D60:E60)</f>
        <v>1927389</v>
      </c>
      <c r="D60" s="47">
        <v>794211</v>
      </c>
      <c r="E60" s="47">
        <v>1133178</v>
      </c>
      <c r="F60" s="47">
        <v>9000</v>
      </c>
      <c r="G60" s="47"/>
      <c r="H60" s="88">
        <f t="shared" si="4"/>
        <v>1918389</v>
      </c>
      <c r="I60" s="88">
        <f t="shared" si="5"/>
        <v>1247859</v>
      </c>
      <c r="J60" s="47">
        <v>332862</v>
      </c>
      <c r="K60" s="47">
        <v>0</v>
      </c>
      <c r="L60" s="47">
        <v>0</v>
      </c>
      <c r="M60" s="47">
        <v>914997</v>
      </c>
      <c r="N60" s="47">
        <v>0</v>
      </c>
      <c r="O60" s="47">
        <v>0</v>
      </c>
      <c r="P60" s="47">
        <v>0</v>
      </c>
      <c r="Q60" s="47">
        <v>0</v>
      </c>
      <c r="R60" s="47">
        <v>670530</v>
      </c>
      <c r="S60" s="89">
        <f t="shared" si="17"/>
        <v>1585527</v>
      </c>
      <c r="T60" s="86">
        <f t="shared" si="2"/>
        <v>0.2667464833767277</v>
      </c>
      <c r="U60" s="102">
        <v>450562</v>
      </c>
      <c r="V60" s="103"/>
      <c r="W60" s="105"/>
    </row>
    <row r="61" spans="1:23" s="55" customFormat="1" ht="18.75" customHeight="1">
      <c r="A61" s="53">
        <v>3</v>
      </c>
      <c r="B61" s="54" t="s">
        <v>136</v>
      </c>
      <c r="C61" s="88">
        <f>+SUM(D61:E61)</f>
        <v>3053086</v>
      </c>
      <c r="D61" s="47">
        <v>1383971</v>
      </c>
      <c r="E61" s="47">
        <v>1669115</v>
      </c>
      <c r="F61" s="47">
        <v>177000</v>
      </c>
      <c r="G61" s="47"/>
      <c r="H61" s="88">
        <f t="shared" si="4"/>
        <v>2876086</v>
      </c>
      <c r="I61" s="88">
        <f t="shared" si="5"/>
        <v>1719179</v>
      </c>
      <c r="J61" s="47">
        <v>324714</v>
      </c>
      <c r="K61" s="47">
        <v>0</v>
      </c>
      <c r="L61" s="47">
        <v>0</v>
      </c>
      <c r="M61" s="47">
        <v>1394465</v>
      </c>
      <c r="N61" s="47">
        <v>0</v>
      </c>
      <c r="O61" s="47">
        <v>0</v>
      </c>
      <c r="P61" s="47">
        <v>0</v>
      </c>
      <c r="Q61" s="47">
        <v>0</v>
      </c>
      <c r="R61" s="47">
        <v>1156907</v>
      </c>
      <c r="S61" s="89">
        <f t="shared" si="17"/>
        <v>2551372</v>
      </c>
      <c r="T61" s="86">
        <f t="shared" si="2"/>
        <v>0.1888773653005301</v>
      </c>
      <c r="U61" s="102">
        <v>925492</v>
      </c>
      <c r="V61" s="103"/>
      <c r="W61" s="105"/>
    </row>
    <row r="62" spans="1:23" s="55" customFormat="1" ht="18.75" customHeight="1">
      <c r="A62" s="53">
        <v>4</v>
      </c>
      <c r="B62" s="54" t="s">
        <v>137</v>
      </c>
      <c r="C62" s="88">
        <f>+SUM(D62:E62)</f>
        <v>3349798</v>
      </c>
      <c r="D62" s="47">
        <v>851576</v>
      </c>
      <c r="E62" s="47">
        <v>2498222</v>
      </c>
      <c r="F62" s="47">
        <v>400</v>
      </c>
      <c r="G62" s="47"/>
      <c r="H62" s="88">
        <f t="shared" si="4"/>
        <v>3349398</v>
      </c>
      <c r="I62" s="88">
        <f t="shared" si="5"/>
        <v>2783036</v>
      </c>
      <c r="J62" s="47">
        <v>372155</v>
      </c>
      <c r="K62" s="47">
        <v>0</v>
      </c>
      <c r="L62" s="47">
        <v>0</v>
      </c>
      <c r="M62" s="47">
        <v>2410881</v>
      </c>
      <c r="N62" s="47">
        <v>0</v>
      </c>
      <c r="O62" s="47">
        <v>0</v>
      </c>
      <c r="P62" s="47">
        <v>0</v>
      </c>
      <c r="Q62" s="47">
        <v>0</v>
      </c>
      <c r="R62" s="47">
        <v>566362</v>
      </c>
      <c r="S62" s="89">
        <f t="shared" si="17"/>
        <v>2977243</v>
      </c>
      <c r="T62" s="86">
        <f t="shared" si="2"/>
        <v>0.13372266833774338</v>
      </c>
      <c r="U62" s="102">
        <v>462754</v>
      </c>
      <c r="V62" s="103"/>
      <c r="W62" s="105"/>
    </row>
    <row r="63" spans="1:22" s="52" customFormat="1" ht="18.75" customHeight="1">
      <c r="A63" s="50">
        <v>8</v>
      </c>
      <c r="B63" s="51" t="s">
        <v>99</v>
      </c>
      <c r="C63" s="87">
        <f>+SUM(C64:C67)</f>
        <v>322272084</v>
      </c>
      <c r="D63" s="87">
        <f aca="true" t="shared" si="18" ref="D63:R63">+SUM(D64:D67)</f>
        <v>273016803</v>
      </c>
      <c r="E63" s="87">
        <f t="shared" si="18"/>
        <v>49255281</v>
      </c>
      <c r="F63" s="87">
        <f t="shared" si="18"/>
        <v>16605910</v>
      </c>
      <c r="G63" s="87">
        <f t="shared" si="18"/>
        <v>0</v>
      </c>
      <c r="H63" s="87">
        <f t="shared" si="18"/>
        <v>305666174</v>
      </c>
      <c r="I63" s="87">
        <f t="shared" si="18"/>
        <v>35005194</v>
      </c>
      <c r="J63" s="87">
        <f t="shared" si="18"/>
        <v>1079493</v>
      </c>
      <c r="K63" s="87">
        <f t="shared" si="18"/>
        <v>542084</v>
      </c>
      <c r="L63" s="87">
        <f t="shared" si="18"/>
        <v>0</v>
      </c>
      <c r="M63" s="87">
        <f t="shared" si="18"/>
        <v>33383617</v>
      </c>
      <c r="N63" s="87">
        <f t="shared" si="18"/>
        <v>0</v>
      </c>
      <c r="O63" s="87">
        <f t="shared" si="18"/>
        <v>0</v>
      </c>
      <c r="P63" s="87">
        <f t="shared" si="18"/>
        <v>0</v>
      </c>
      <c r="Q63" s="87">
        <f t="shared" si="18"/>
        <v>0</v>
      </c>
      <c r="R63" s="87">
        <f t="shared" si="18"/>
        <v>270660980</v>
      </c>
      <c r="S63" s="91">
        <f t="shared" si="17"/>
        <v>304044597</v>
      </c>
      <c r="T63" s="108">
        <f t="shared" si="2"/>
        <v>0.04632389696226223</v>
      </c>
      <c r="U63" s="87">
        <f>+SUM(U64:U67)</f>
        <v>135610682</v>
      </c>
      <c r="V63" s="87">
        <f>+SUM(V64:V67)</f>
        <v>0</v>
      </c>
    </row>
    <row r="64" spans="1:23" s="55" customFormat="1" ht="18.75" customHeight="1">
      <c r="A64" s="53" t="s">
        <v>25</v>
      </c>
      <c r="B64" s="57" t="s">
        <v>100</v>
      </c>
      <c r="C64" s="88">
        <f>+SUM(D64:E64)</f>
        <v>285062452</v>
      </c>
      <c r="D64" s="47">
        <v>238263241</v>
      </c>
      <c r="E64" s="47">
        <v>46799211</v>
      </c>
      <c r="F64" s="56">
        <v>16598765</v>
      </c>
      <c r="G64" s="47">
        <v>0</v>
      </c>
      <c r="H64" s="88">
        <f>+I64+R64</f>
        <v>268463687</v>
      </c>
      <c r="I64" s="88">
        <f t="shared" si="5"/>
        <v>28384086</v>
      </c>
      <c r="J64" s="47">
        <v>509495</v>
      </c>
      <c r="K64" s="47">
        <v>46875</v>
      </c>
      <c r="L64" s="47">
        <v>0</v>
      </c>
      <c r="M64" s="47">
        <v>27827716</v>
      </c>
      <c r="N64" s="56">
        <v>0</v>
      </c>
      <c r="O64" s="47">
        <v>0</v>
      </c>
      <c r="P64" s="47">
        <v>0</v>
      </c>
      <c r="Q64" s="47">
        <v>0</v>
      </c>
      <c r="R64" s="47">
        <v>240079601</v>
      </c>
      <c r="S64" s="89">
        <f t="shared" si="17"/>
        <v>267907317</v>
      </c>
      <c r="T64" s="86">
        <f t="shared" si="2"/>
        <v>0.019601476686619396</v>
      </c>
      <c r="U64" s="102">
        <v>133128468</v>
      </c>
      <c r="V64" s="103"/>
      <c r="W64" s="105"/>
    </row>
    <row r="65" spans="1:23" s="55" customFormat="1" ht="18.75" customHeight="1">
      <c r="A65" s="53" t="s">
        <v>26</v>
      </c>
      <c r="B65" s="57" t="s">
        <v>101</v>
      </c>
      <c r="C65" s="88">
        <f>+SUM(D65:E65)</f>
        <v>30657777</v>
      </c>
      <c r="D65" s="47">
        <v>29284699</v>
      </c>
      <c r="E65" s="47">
        <v>1373078</v>
      </c>
      <c r="F65" s="56">
        <v>7145</v>
      </c>
      <c r="G65" s="47">
        <v>0</v>
      </c>
      <c r="H65" s="88">
        <f>+I65+R65</f>
        <v>30650632</v>
      </c>
      <c r="I65" s="88">
        <f t="shared" si="5"/>
        <v>1968269</v>
      </c>
      <c r="J65" s="47">
        <v>246133</v>
      </c>
      <c r="K65" s="47">
        <v>6500</v>
      </c>
      <c r="L65" s="47">
        <v>0</v>
      </c>
      <c r="M65" s="47">
        <v>1715636</v>
      </c>
      <c r="N65" s="56">
        <v>0</v>
      </c>
      <c r="O65" s="47">
        <v>0</v>
      </c>
      <c r="P65" s="47">
        <v>0</v>
      </c>
      <c r="Q65" s="47">
        <v>0</v>
      </c>
      <c r="R65" s="47">
        <v>28682363</v>
      </c>
      <c r="S65" s="89">
        <f t="shared" si="17"/>
        <v>30397999</v>
      </c>
      <c r="T65" s="86">
        <f t="shared" si="2"/>
        <v>0.12835288265983968</v>
      </c>
      <c r="U65" s="102">
        <v>1490220</v>
      </c>
      <c r="V65" s="103"/>
      <c r="W65" s="105"/>
    </row>
    <row r="66" spans="1:23" s="55" customFormat="1" ht="18.75" customHeight="1">
      <c r="A66" s="58" t="s">
        <v>27</v>
      </c>
      <c r="B66" s="59" t="s">
        <v>107</v>
      </c>
      <c r="C66" s="88">
        <f>+SUM(D66:E66)</f>
        <v>3421929</v>
      </c>
      <c r="D66" s="47">
        <v>2894851</v>
      </c>
      <c r="E66" s="47">
        <v>527078</v>
      </c>
      <c r="F66" s="56">
        <v>0</v>
      </c>
      <c r="G66" s="47">
        <v>0</v>
      </c>
      <c r="H66" s="88">
        <f>+I66+R66</f>
        <v>3421929</v>
      </c>
      <c r="I66" s="88">
        <f>+SUM(J66:Q66)</f>
        <v>2556229</v>
      </c>
      <c r="J66" s="47">
        <v>148280</v>
      </c>
      <c r="K66" s="47">
        <v>286185</v>
      </c>
      <c r="L66" s="47">
        <v>0</v>
      </c>
      <c r="M66" s="47">
        <v>2121764</v>
      </c>
      <c r="N66" s="56">
        <v>0</v>
      </c>
      <c r="O66" s="47">
        <v>0</v>
      </c>
      <c r="P66" s="47">
        <v>0</v>
      </c>
      <c r="Q66" s="47">
        <v>0</v>
      </c>
      <c r="R66" s="47">
        <v>865700</v>
      </c>
      <c r="S66" s="89">
        <f t="shared" si="17"/>
        <v>2987464</v>
      </c>
      <c r="T66" s="86">
        <f t="shared" si="2"/>
        <v>0.16996325446585575</v>
      </c>
      <c r="U66" s="102">
        <v>183789</v>
      </c>
      <c r="V66" s="103"/>
      <c r="W66" s="105"/>
    </row>
    <row r="67" spans="1:23" s="55" customFormat="1" ht="18.75" customHeight="1">
      <c r="A67" s="58" t="s">
        <v>34</v>
      </c>
      <c r="B67" s="59" t="s">
        <v>102</v>
      </c>
      <c r="C67" s="88">
        <f>+SUM(D67:E67)</f>
        <v>3129926</v>
      </c>
      <c r="D67" s="47">
        <v>2574012</v>
      </c>
      <c r="E67" s="47">
        <v>555914</v>
      </c>
      <c r="F67" s="56">
        <v>0</v>
      </c>
      <c r="G67" s="47">
        <v>0</v>
      </c>
      <c r="H67" s="88">
        <f>+I67+R67</f>
        <v>3129926</v>
      </c>
      <c r="I67" s="88">
        <f>+SUM(J67:Q67)</f>
        <v>2096610</v>
      </c>
      <c r="J67" s="47">
        <v>175585</v>
      </c>
      <c r="K67" s="47">
        <v>202524</v>
      </c>
      <c r="L67" s="47">
        <v>0</v>
      </c>
      <c r="M67" s="47">
        <v>1718501</v>
      </c>
      <c r="N67" s="56">
        <v>0</v>
      </c>
      <c r="O67" s="47">
        <v>0</v>
      </c>
      <c r="P67" s="47">
        <v>0</v>
      </c>
      <c r="Q67" s="47">
        <v>0</v>
      </c>
      <c r="R67" s="47">
        <v>1033316</v>
      </c>
      <c r="S67" s="89">
        <f t="shared" si="17"/>
        <v>2751817</v>
      </c>
      <c r="T67" s="86">
        <f t="shared" si="2"/>
        <v>0.18034302993880597</v>
      </c>
      <c r="U67" s="102">
        <v>808205</v>
      </c>
      <c r="V67" s="103"/>
      <c r="W67" s="105"/>
    </row>
    <row r="68" spans="1:21" s="61" customFormat="1" ht="16.5">
      <c r="A68" s="60"/>
      <c r="B68" s="60"/>
      <c r="C68" s="60"/>
      <c r="D68" s="60"/>
      <c r="E68" s="60"/>
      <c r="F68" s="60"/>
      <c r="G68" s="60"/>
      <c r="H68" s="60"/>
      <c r="I68" s="60"/>
      <c r="J68" s="60"/>
      <c r="K68" s="60"/>
      <c r="L68" s="60"/>
      <c r="M68" s="60"/>
      <c r="N68" s="164" t="str">
        <f>Sheet1!B7</f>
        <v>Thái Bình, ngày 03 tháng 02 năm 2020</v>
      </c>
      <c r="O68" s="164"/>
      <c r="P68" s="164"/>
      <c r="Q68" s="164"/>
      <c r="R68" s="164"/>
      <c r="S68" s="164"/>
      <c r="T68" s="164"/>
      <c r="U68" s="80"/>
    </row>
    <row r="69" spans="1:21" s="64" customFormat="1" ht="19.5" customHeight="1">
      <c r="A69" s="62"/>
      <c r="B69" s="163" t="s">
        <v>3</v>
      </c>
      <c r="C69" s="163"/>
      <c r="D69" s="163"/>
      <c r="E69" s="163"/>
      <c r="F69" s="63"/>
      <c r="G69" s="63"/>
      <c r="H69" s="63"/>
      <c r="I69" s="63"/>
      <c r="J69" s="63"/>
      <c r="K69" s="63"/>
      <c r="L69" s="63"/>
      <c r="M69" s="63"/>
      <c r="N69" s="165" t="str">
        <f>Sheet1!B9</f>
        <v>CỤC TRƯỞNG</v>
      </c>
      <c r="O69" s="165"/>
      <c r="P69" s="165"/>
      <c r="Q69" s="165"/>
      <c r="R69" s="165"/>
      <c r="S69" s="165"/>
      <c r="T69" s="165"/>
      <c r="U69" s="83"/>
    </row>
    <row r="70" spans="2:21" s="65" customFormat="1" ht="16.5">
      <c r="B70" s="163"/>
      <c r="C70" s="163"/>
      <c r="D70" s="163"/>
      <c r="E70" s="163"/>
      <c r="F70" s="66"/>
      <c r="G70" s="66"/>
      <c r="H70" s="66"/>
      <c r="I70" s="66"/>
      <c r="J70" s="66"/>
      <c r="K70" s="66"/>
      <c r="L70" s="66"/>
      <c r="M70" s="66"/>
      <c r="N70" s="165"/>
      <c r="O70" s="165"/>
      <c r="P70" s="165"/>
      <c r="Q70" s="165"/>
      <c r="R70" s="165"/>
      <c r="S70" s="165"/>
      <c r="T70" s="165"/>
      <c r="U70" s="84"/>
    </row>
    <row r="71" spans="2:21" s="65" customFormat="1" ht="16.5">
      <c r="B71" s="163"/>
      <c r="C71" s="163"/>
      <c r="D71" s="163"/>
      <c r="E71" s="163"/>
      <c r="F71" s="66"/>
      <c r="G71" s="66"/>
      <c r="H71" s="66"/>
      <c r="I71" s="66"/>
      <c r="J71" s="66"/>
      <c r="K71" s="66"/>
      <c r="L71" s="66"/>
      <c r="M71" s="66"/>
      <c r="N71" s="165"/>
      <c r="O71" s="165"/>
      <c r="P71" s="165"/>
      <c r="Q71" s="165"/>
      <c r="R71" s="165"/>
      <c r="S71" s="165"/>
      <c r="T71" s="165"/>
      <c r="U71" s="84"/>
    </row>
    <row r="72" spans="2:21" s="65" customFormat="1" ht="16.5">
      <c r="B72" s="163"/>
      <c r="C72" s="163"/>
      <c r="D72" s="163"/>
      <c r="E72" s="163"/>
      <c r="F72" s="66"/>
      <c r="G72" s="66"/>
      <c r="H72" s="66"/>
      <c r="I72" s="66"/>
      <c r="J72" s="66"/>
      <c r="K72" s="66"/>
      <c r="L72" s="66"/>
      <c r="M72" s="66"/>
      <c r="N72" s="165"/>
      <c r="O72" s="165"/>
      <c r="P72" s="165"/>
      <c r="Q72" s="165"/>
      <c r="R72" s="165"/>
      <c r="S72" s="165"/>
      <c r="T72" s="165"/>
      <c r="U72" s="84"/>
    </row>
    <row r="73" spans="1:21" s="65" customFormat="1" ht="15.75" customHeight="1">
      <c r="A73" s="67"/>
      <c r="B73" s="163"/>
      <c r="C73" s="163"/>
      <c r="D73" s="163"/>
      <c r="E73" s="163"/>
      <c r="F73" s="67"/>
      <c r="G73" s="67"/>
      <c r="H73" s="67"/>
      <c r="I73" s="67"/>
      <c r="J73" s="67"/>
      <c r="K73" s="67"/>
      <c r="L73" s="67"/>
      <c r="M73" s="67"/>
      <c r="N73" s="165"/>
      <c r="O73" s="165"/>
      <c r="P73" s="165"/>
      <c r="Q73" s="165"/>
      <c r="R73" s="165"/>
      <c r="S73" s="165"/>
      <c r="T73" s="165"/>
      <c r="U73" s="84"/>
    </row>
    <row r="74" spans="1:21" s="65" customFormat="1" ht="16.5">
      <c r="A74" s="67"/>
      <c r="B74" s="163" t="str">
        <f>Sheet1!B5</f>
        <v>Hà Thành</v>
      </c>
      <c r="C74" s="163"/>
      <c r="D74" s="163"/>
      <c r="E74" s="163"/>
      <c r="F74" s="67"/>
      <c r="G74" s="67"/>
      <c r="H74" s="67"/>
      <c r="I74" s="67"/>
      <c r="J74" s="67"/>
      <c r="K74" s="67"/>
      <c r="L74" s="67"/>
      <c r="M74" s="67"/>
      <c r="N74" s="165" t="str">
        <f>Sheet1!B6</f>
        <v>Lê Thanh Tình</v>
      </c>
      <c r="O74" s="165"/>
      <c r="P74" s="165"/>
      <c r="Q74" s="165"/>
      <c r="R74" s="165"/>
      <c r="S74" s="165"/>
      <c r="T74" s="165"/>
      <c r="U74" s="84"/>
    </row>
  </sheetData>
  <sheetProtection/>
  <protectedRanges>
    <protectedRange password="C71F" sqref="S31 S24 S14:S22 T12:T67" name="Range1"/>
    <protectedRange password="C71F" sqref="S25:S30" name="Range1_1_2"/>
    <protectedRange password="C71F" sqref="S32:S35" name="Range1_2_1"/>
    <protectedRange password="C71F" sqref="S37:S51" name="Range1_4_1"/>
    <protectedRange password="C71F" sqref="S52:S67" name="Range1_6_1"/>
    <protectedRange password="C71F" sqref="C31:R31 C58:R58 C52:R52 C46:R46 C40:R40 C63:R63 U31:V31 C36:S36 U36:V36 U40:V40 U46:V46 U52:V52 U58:V58 U63:V63" name="Range1_3_1"/>
    <protectedRange password="C71F" sqref="D14:G22" name="Range1_10_1"/>
    <protectedRange password="C71F" sqref="J14:R22" name="Range1_11_1"/>
  </protectedRanges>
  <mergeCells count="49">
    <mergeCell ref="V6:V10"/>
    <mergeCell ref="N74:T74"/>
    <mergeCell ref="B70:E70"/>
    <mergeCell ref="B71:E71"/>
    <mergeCell ref="B72:E72"/>
    <mergeCell ref="B73:E73"/>
    <mergeCell ref="B74:E74"/>
    <mergeCell ref="N70:T70"/>
    <mergeCell ref="N71:T71"/>
    <mergeCell ref="N72:T72"/>
    <mergeCell ref="N73:T73"/>
    <mergeCell ref="A2:D2"/>
    <mergeCell ref="A6:B10"/>
    <mergeCell ref="D9:D10"/>
    <mergeCell ref="N69:T69"/>
    <mergeCell ref="S6:S10"/>
    <mergeCell ref="P9:P10"/>
    <mergeCell ref="F6:F10"/>
    <mergeCell ref="G6:G10"/>
    <mergeCell ref="Q2:T2"/>
    <mergeCell ref="E3:P3"/>
    <mergeCell ref="E1:P1"/>
    <mergeCell ref="E2:P2"/>
    <mergeCell ref="H6:R6"/>
    <mergeCell ref="J9:J10"/>
    <mergeCell ref="Q9:Q10"/>
    <mergeCell ref="K9:K10"/>
    <mergeCell ref="L9:L10"/>
    <mergeCell ref="M9:M10"/>
    <mergeCell ref="O9:O10"/>
    <mergeCell ref="Q4:T4"/>
    <mergeCell ref="Q5:T5"/>
    <mergeCell ref="A3:D3"/>
    <mergeCell ref="C6:E6"/>
    <mergeCell ref="C7:C10"/>
    <mergeCell ref="D7:E8"/>
    <mergeCell ref="E9:E10"/>
    <mergeCell ref="I8:I10"/>
    <mergeCell ref="J8:Q8"/>
    <mergeCell ref="N9:N10"/>
    <mergeCell ref="U6:U10"/>
    <mergeCell ref="B69:E69"/>
    <mergeCell ref="A12:B12"/>
    <mergeCell ref="T6:T10"/>
    <mergeCell ref="H7:H10"/>
    <mergeCell ref="I7:Q7"/>
    <mergeCell ref="N68:T68"/>
    <mergeCell ref="R7:R10"/>
    <mergeCell ref="A11:B11"/>
  </mergeCells>
  <printOptions/>
  <pageMargins left="0.2" right="0" top="0.2" bottom="0" header="0.2"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2019-09-03T06:57:01Z</cp:lastPrinted>
  <dcterms:created xsi:type="dcterms:W3CDTF">2004-03-07T02:36:29Z</dcterms:created>
  <dcterms:modified xsi:type="dcterms:W3CDTF">2020-02-04T03:16:31Z</dcterms:modified>
  <cp:category/>
  <cp:version/>
  <cp:contentType/>
  <cp:contentStatus/>
</cp:coreProperties>
</file>